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mc:Choice Requires="x15">
      <x15ac:absPath xmlns:x15ac="http://schemas.microsoft.com/office/spreadsheetml/2010/11/ac" url="\\nein-ad.ed.jp\public\新潟西高校\新潟西高新共有フォルダ（H30から）\分掌\高文連\令和６年度\04 専門部事業・会務\01 計画\02 様式\"/>
    </mc:Choice>
  </mc:AlternateContent>
  <workbookProtection workbookPassword="B2A5" lockStructure="1"/>
  <bookViews>
    <workbookView xWindow="0" yWindow="0" windowWidth="20490" windowHeight="6780"/>
  </bookViews>
  <sheets>
    <sheet name="入力方法" sheetId="26" r:id="rId1"/>
    <sheet name="入力シート" sheetId="23" r:id="rId2"/>
    <sheet name="一覧表" sheetId="24" state="hidden" r:id="rId3"/>
    <sheet name="Table" sheetId="25" state="hidden" r:id="rId4"/>
  </sheets>
  <definedNames>
    <definedName name="_xlnm.Print_Area" localSheetId="2">一覧表!$1:$73</definedName>
  </definedNames>
  <calcPr calcId="162913"/>
</workbook>
</file>

<file path=xl/calcChain.xml><?xml version="1.0" encoding="utf-8"?>
<calcChain xmlns="http://schemas.openxmlformats.org/spreadsheetml/2006/main">
  <c r="Z70" i="24" l="1"/>
  <c r="Z71" i="24"/>
  <c r="Z72" i="24"/>
  <c r="Z73" i="24"/>
  <c r="Z74" i="24"/>
  <c r="Z75" i="24"/>
  <c r="Z69" i="24"/>
  <c r="Z66" i="24"/>
  <c r="Z63" i="24"/>
  <c r="Z54" i="24"/>
  <c r="Z55" i="24"/>
  <c r="Z56" i="24"/>
  <c r="Z57" i="24"/>
  <c r="Z58" i="24"/>
  <c r="Z59" i="24"/>
  <c r="Z60" i="24"/>
  <c r="Z61" i="24"/>
  <c r="Z62" i="24"/>
  <c r="Z53" i="24"/>
  <c r="Z44" i="24"/>
  <c r="Z45" i="24"/>
  <c r="Z46" i="24"/>
  <c r="Z47" i="24"/>
  <c r="Z48" i="24"/>
  <c r="Z49" i="24"/>
  <c r="Z50" i="24"/>
  <c r="Z51" i="24"/>
  <c r="Z43" i="24"/>
  <c r="Z39" i="24"/>
  <c r="Z18" i="24"/>
  <c r="Z19" i="24"/>
  <c r="Z20" i="24"/>
  <c r="Z21" i="24"/>
  <c r="Z22" i="24"/>
  <c r="Z23" i="24"/>
  <c r="Z24" i="24"/>
  <c r="Z25" i="24"/>
  <c r="Z26" i="24"/>
  <c r="Z27" i="24"/>
  <c r="Z28" i="24"/>
  <c r="Z29" i="24"/>
  <c r="Z30" i="24"/>
  <c r="Z31" i="24"/>
  <c r="Z32" i="24"/>
  <c r="Z33" i="24"/>
  <c r="Z34" i="24"/>
  <c r="Z35" i="24"/>
  <c r="Z36" i="24"/>
  <c r="Z17" i="24"/>
  <c r="Z8" i="24"/>
  <c r="Z9" i="24"/>
  <c r="Z10" i="24"/>
  <c r="Z11" i="24"/>
  <c r="Z12" i="24"/>
  <c r="Z13" i="24"/>
  <c r="Z14" i="24"/>
  <c r="Z15" i="24"/>
  <c r="Z7" i="24"/>
  <c r="A23" i="25"/>
  <c r="K38" i="23" s="1"/>
  <c r="D11" i="23" l="1"/>
  <c r="D29" i="23"/>
  <c r="K14" i="23"/>
  <c r="K26" i="23"/>
  <c r="D21" i="23"/>
  <c r="D34" i="23"/>
  <c r="K19" i="23"/>
  <c r="K27" i="23"/>
  <c r="D24" i="23"/>
  <c r="D49" i="23"/>
  <c r="D7" i="23"/>
  <c r="D25" i="23"/>
  <c r="K11" i="23"/>
  <c r="K20" i="23"/>
  <c r="D20" i="23"/>
  <c r="D33" i="23"/>
  <c r="K10" i="23"/>
  <c r="K22" i="23"/>
  <c r="D12" i="23"/>
  <c r="D30" i="23"/>
  <c r="K7" i="23"/>
  <c r="K23" i="23"/>
  <c r="D8" i="23"/>
  <c r="D13" i="23"/>
  <c r="D22" i="23"/>
  <c r="D26" i="23"/>
  <c r="D31" i="23"/>
  <c r="D35" i="23"/>
  <c r="K8" i="23"/>
  <c r="K12" i="23"/>
  <c r="K24" i="23"/>
  <c r="K28" i="23"/>
  <c r="D9" i="23"/>
  <c r="D19" i="23"/>
  <c r="D23" i="23"/>
  <c r="D28" i="23"/>
  <c r="D32" i="23"/>
  <c r="D36" i="23"/>
  <c r="K9" i="23"/>
  <c r="K13" i="23"/>
  <c r="K21" i="23"/>
  <c r="K25" i="23"/>
  <c r="E7" i="23" l="1"/>
  <c r="I21" i="23" l="1"/>
  <c r="I22" i="23" s="1"/>
  <c r="I23" i="23" s="1"/>
  <c r="I24" i="23" s="1"/>
  <c r="I25" i="23" s="1"/>
  <c r="I26" i="23" s="1"/>
  <c r="I27" i="23" s="1"/>
  <c r="I28" i="23" s="1"/>
  <c r="I29" i="23" s="1"/>
  <c r="I20" i="23"/>
  <c r="I9" i="23"/>
  <c r="I10" i="23" s="1"/>
  <c r="I11" i="23" s="1"/>
  <c r="I12" i="23" s="1"/>
  <c r="I13" i="23" s="1"/>
  <c r="I14" i="23" s="1"/>
  <c r="I8" i="23"/>
  <c r="A9" i="23"/>
  <c r="A10" i="23" s="1"/>
  <c r="A11" i="23" s="1"/>
  <c r="A12" i="23" s="1"/>
  <c r="A13" i="23" s="1"/>
  <c r="A14" i="23" s="1"/>
  <c r="A15" i="23" s="1"/>
  <c r="A8" i="23"/>
  <c r="A21" i="23"/>
  <c r="A22" i="23" s="1"/>
  <c r="A23" i="23" s="1"/>
  <c r="A24" i="23" s="1"/>
  <c r="A25" i="23" s="1"/>
  <c r="A26" i="23" s="1"/>
  <c r="A27" i="23" s="1"/>
  <c r="A28" i="23" s="1"/>
  <c r="A29" i="23" s="1"/>
  <c r="A30" i="23" s="1"/>
  <c r="A31" i="23" s="1"/>
  <c r="A32" i="23" s="1"/>
  <c r="A33" i="23" s="1"/>
  <c r="A34" i="23" s="1"/>
  <c r="A35" i="23" s="1"/>
  <c r="A36" i="23" s="1"/>
  <c r="A37" i="23" s="1"/>
  <c r="A38" i="23" s="1"/>
  <c r="A20" i="23"/>
  <c r="J49" i="23" l="1"/>
  <c r="F44" i="26" l="1"/>
  <c r="E43" i="26"/>
  <c r="L34" i="26" s="1"/>
  <c r="E37" i="26"/>
  <c r="L35" i="26"/>
  <c r="E27" i="26"/>
  <c r="L19" i="26"/>
  <c r="L29" i="26" s="1"/>
  <c r="L15" i="26"/>
  <c r="E7" i="26"/>
  <c r="E38" i="26" l="1"/>
  <c r="E11" i="26"/>
  <c r="L33" i="26" s="1"/>
  <c r="E45" i="26"/>
  <c r="E10" i="26"/>
  <c r="E14" i="26" l="1"/>
  <c r="L35" i="23"/>
  <c r="E15" i="26" l="1"/>
  <c r="L19" i="23"/>
  <c r="L15" i="23" l="1"/>
  <c r="E43" i="23" l="1"/>
  <c r="F44" i="23"/>
  <c r="E37" i="23"/>
  <c r="E27" i="23"/>
  <c r="E45" i="23" l="1"/>
  <c r="L34" i="23"/>
  <c r="E11" i="23"/>
  <c r="E38" i="23"/>
  <c r="E14" i="23" l="1"/>
  <c r="L33" i="23"/>
  <c r="E10" i="23"/>
  <c r="E15" i="23" l="1"/>
  <c r="L29" i="23" s="1"/>
  <c r="K28" i="26" l="1"/>
  <c r="M28" i="26" s="1"/>
  <c r="D29" i="26"/>
  <c r="F29" i="26" s="1"/>
  <c r="D21" i="26"/>
  <c r="F21" i="26" s="1"/>
  <c r="K21" i="26"/>
  <c r="M21" i="26" s="1"/>
  <c r="K12" i="26"/>
  <c r="M12" i="26" s="1"/>
  <c r="K20" i="26"/>
  <c r="M20" i="26" s="1"/>
  <c r="D26" i="26"/>
  <c r="F26" i="26" s="1"/>
  <c r="D20" i="26"/>
  <c r="F20" i="26" s="1"/>
  <c r="D12" i="26"/>
  <c r="F12" i="26" s="1"/>
  <c r="D34" i="26"/>
  <c r="F34" i="26" s="1"/>
  <c r="D8" i="26"/>
  <c r="F8" i="26" s="1"/>
  <c r="K11" i="26"/>
  <c r="M11" i="26" s="1"/>
  <c r="D33" i="26"/>
  <c r="F33" i="26" s="1"/>
  <c r="K14" i="26"/>
  <c r="M14" i="26" s="1"/>
  <c r="D9" i="26"/>
  <c r="F9" i="26" s="1"/>
  <c r="K13" i="26"/>
  <c r="M13" i="26" s="1"/>
  <c r="K23" i="26"/>
  <c r="M23" i="26" s="1"/>
  <c r="D23" i="26"/>
  <c r="F23" i="26" s="1"/>
  <c r="D22" i="26"/>
  <c r="F22" i="26" s="1"/>
  <c r="D25" i="26"/>
  <c r="F25" i="26" s="1"/>
  <c r="K38" i="26"/>
  <c r="M38" i="26" s="1"/>
  <c r="K27" i="26"/>
  <c r="M27" i="26" s="1"/>
  <c r="D36" i="26"/>
  <c r="F36" i="26" s="1"/>
  <c r="K10" i="26"/>
  <c r="M10" i="26" s="1"/>
  <c r="K26" i="26"/>
  <c r="M26" i="26" s="1"/>
  <c r="D30" i="26"/>
  <c r="F30" i="26" s="1"/>
  <c r="D35" i="26"/>
  <c r="F35" i="26" s="1"/>
  <c r="K25" i="26"/>
  <c r="M25" i="26" s="1"/>
  <c r="K22" i="26"/>
  <c r="M22" i="26" s="1"/>
  <c r="K9" i="26"/>
  <c r="M9" i="26" s="1"/>
  <c r="K24" i="26"/>
  <c r="M24" i="26" s="1"/>
  <c r="D24" i="26"/>
  <c r="F24" i="26" s="1"/>
  <c r="D32" i="26"/>
  <c r="F32" i="26" s="1"/>
  <c r="D31" i="26"/>
  <c r="F31" i="26" s="1"/>
  <c r="D13" i="26"/>
  <c r="F13" i="26" s="1"/>
  <c r="F30" i="23"/>
  <c r="F26" i="23"/>
  <c r="F33" i="23"/>
  <c r="F25" i="23"/>
  <c r="M24" i="23"/>
  <c r="M27" i="23"/>
  <c r="M25" i="23"/>
  <c r="M22" i="23"/>
  <c r="F11" i="23"/>
  <c r="F13" i="23"/>
  <c r="F24" i="23"/>
  <c r="M28" i="23"/>
  <c r="M23" i="23"/>
  <c r="M26" i="23"/>
  <c r="F12" i="23"/>
  <c r="F32" i="23"/>
  <c r="F36" i="23"/>
  <c r="M11" i="23"/>
  <c r="D11" i="26"/>
  <c r="F11" i="26" s="1"/>
  <c r="K7" i="26"/>
  <c r="M7" i="26" s="1"/>
  <c r="D28" i="26"/>
  <c r="F28" i="26" s="1"/>
  <c r="K19" i="26"/>
  <c r="M19" i="26" s="1"/>
  <c r="K8" i="26"/>
  <c r="K35" i="26" s="1"/>
  <c r="M35" i="26" s="1"/>
  <c r="M19" i="23"/>
  <c r="M38" i="23"/>
  <c r="F31" i="23"/>
  <c r="F22" i="23"/>
  <c r="F34" i="23"/>
  <c r="F20" i="23"/>
  <c r="M10" i="23"/>
  <c r="M14" i="23"/>
  <c r="F9" i="23"/>
  <c r="F8" i="23"/>
  <c r="F21" i="23"/>
  <c r="F35" i="23"/>
  <c r="M20" i="23"/>
  <c r="M13" i="23"/>
  <c r="M21" i="23"/>
  <c r="F29" i="23"/>
  <c r="F23" i="23"/>
  <c r="M9" i="23"/>
  <c r="M12" i="23"/>
  <c r="M8" i="23"/>
  <c r="K15" i="23"/>
  <c r="M15" i="23" s="1"/>
  <c r="F28" i="23"/>
  <c r="D7" i="26"/>
  <c r="F7" i="26" s="1"/>
  <c r="D19" i="26"/>
  <c r="F19" i="26" s="1"/>
  <c r="D49" i="26"/>
  <c r="D43" i="26" s="1"/>
  <c r="D27" i="23"/>
  <c r="D43" i="23"/>
  <c r="F7" i="23"/>
  <c r="D37" i="26" l="1"/>
  <c r="F37" i="26" s="1"/>
  <c r="D10" i="26"/>
  <c r="D15" i="26" s="1"/>
  <c r="F15" i="26" s="1"/>
  <c r="D37" i="23"/>
  <c r="F37" i="23" s="1"/>
  <c r="D14" i="26"/>
  <c r="F14" i="26" s="1"/>
  <c r="F43" i="23"/>
  <c r="K34" i="23"/>
  <c r="M34" i="23" s="1"/>
  <c r="D45" i="23"/>
  <c r="F45" i="23" s="1"/>
  <c r="F43" i="26"/>
  <c r="D45" i="26"/>
  <c r="F45" i="26" s="1"/>
  <c r="K34" i="26"/>
  <c r="M34" i="26" s="1"/>
  <c r="D38" i="23"/>
  <c r="F38" i="23" s="1"/>
  <c r="F27" i="23"/>
  <c r="F19" i="23"/>
  <c r="K29" i="23"/>
  <c r="M29" i="23" s="1"/>
  <c r="F49" i="23"/>
  <c r="M8" i="26"/>
  <c r="K33" i="26"/>
  <c r="M33" i="26" s="1"/>
  <c r="K29" i="26"/>
  <c r="M29" i="26" s="1"/>
  <c r="K15" i="26"/>
  <c r="M15" i="26" s="1"/>
  <c r="D14" i="23"/>
  <c r="F14" i="23" s="1"/>
  <c r="F49" i="26"/>
  <c r="K33" i="23"/>
  <c r="M33" i="23" s="1"/>
  <c r="D10" i="23"/>
  <c r="D27" i="26"/>
  <c r="M7" i="23"/>
  <c r="K35" i="23"/>
  <c r="M35" i="23" s="1"/>
  <c r="F10" i="26" l="1"/>
  <c r="F10" i="23"/>
  <c r="D15" i="23"/>
  <c r="F15" i="23" s="1"/>
  <c r="F27" i="26"/>
  <c r="D38" i="26"/>
  <c r="F38" i="26" s="1"/>
</calcChain>
</file>

<file path=xl/sharedStrings.xml><?xml version="1.0" encoding="utf-8"?>
<sst xmlns="http://schemas.openxmlformats.org/spreadsheetml/2006/main" count="416" uniqueCount="185">
  <si>
    <t>【収入】</t>
    <rPh sb="1" eb="3">
      <t>シュウニュウ</t>
    </rPh>
    <phoneticPr fontId="1"/>
  </si>
  <si>
    <t>参加料・出品料</t>
    <rPh sb="0" eb="3">
      <t>サンカリョウ</t>
    </rPh>
    <rPh sb="4" eb="6">
      <t>シュッピン</t>
    </rPh>
    <rPh sb="6" eb="7">
      <t>リョウ</t>
    </rPh>
    <phoneticPr fontId="1"/>
  </si>
  <si>
    <t>高文連補助費</t>
    <rPh sb="0" eb="3">
      <t>コウブンレン</t>
    </rPh>
    <rPh sb="3" eb="6">
      <t>ホジョヒ</t>
    </rPh>
    <phoneticPr fontId="1"/>
  </si>
  <si>
    <t>比較増減</t>
    <rPh sb="0" eb="2">
      <t>ヒカク</t>
    </rPh>
    <rPh sb="2" eb="4">
      <t>ゾウゲン</t>
    </rPh>
    <phoneticPr fontId="1"/>
  </si>
  <si>
    <t>報償費</t>
    <rPh sb="0" eb="3">
      <t>ホウショウヒ</t>
    </rPh>
    <phoneticPr fontId="1"/>
  </si>
  <si>
    <t>旅費</t>
    <rPh sb="0" eb="2">
      <t>リョヒ</t>
    </rPh>
    <phoneticPr fontId="1"/>
  </si>
  <si>
    <t>需用費</t>
    <rPh sb="0" eb="3">
      <t>ジュヨウヒ</t>
    </rPh>
    <phoneticPr fontId="1"/>
  </si>
  <si>
    <t>役務費</t>
    <rPh sb="0" eb="2">
      <t>エキム</t>
    </rPh>
    <rPh sb="2" eb="3">
      <t>ヒ</t>
    </rPh>
    <phoneticPr fontId="1"/>
  </si>
  <si>
    <t>使用料・賃借料</t>
    <rPh sb="0" eb="3">
      <t>シヨウリョウ</t>
    </rPh>
    <rPh sb="4" eb="7">
      <t>チンシャクリョウ</t>
    </rPh>
    <phoneticPr fontId="1"/>
  </si>
  <si>
    <t>委託費</t>
    <rPh sb="0" eb="3">
      <t>イタクヒ</t>
    </rPh>
    <phoneticPr fontId="1"/>
  </si>
  <si>
    <t>負担費</t>
    <rPh sb="0" eb="2">
      <t>フタン</t>
    </rPh>
    <rPh sb="2" eb="3">
      <t>ヒ</t>
    </rPh>
    <phoneticPr fontId="1"/>
  </si>
  <si>
    <t>予備費</t>
    <rPh sb="0" eb="3">
      <t>ヨビヒ</t>
    </rPh>
    <phoneticPr fontId="1"/>
  </si>
  <si>
    <t>県高総文祭</t>
    <rPh sb="0" eb="3">
      <t>ケンコウソウ</t>
    </rPh>
    <rPh sb="3" eb="5">
      <t>ブンサイ</t>
    </rPh>
    <phoneticPr fontId="1"/>
  </si>
  <si>
    <t>備品費</t>
    <rPh sb="0" eb="3">
      <t>ビヒンヒ</t>
    </rPh>
    <phoneticPr fontId="1"/>
  </si>
  <si>
    <t>その他</t>
    <rPh sb="2" eb="3">
      <t>タ</t>
    </rPh>
    <phoneticPr fontId="1"/>
  </si>
  <si>
    <t>【支出】</t>
    <rPh sb="1" eb="3">
      <t>シシュツ</t>
    </rPh>
    <phoneticPr fontId="1"/>
  </si>
  <si>
    <t>前年度繰越金</t>
    <rPh sb="0" eb="3">
      <t>ゼンネンド</t>
    </rPh>
    <rPh sb="3" eb="6">
      <t>クリコシキン</t>
    </rPh>
    <phoneticPr fontId="1"/>
  </si>
  <si>
    <t>専門部会費</t>
    <rPh sb="0" eb="3">
      <t>センモンブ</t>
    </rPh>
    <rPh sb="3" eb="5">
      <t>カイヒ</t>
    </rPh>
    <phoneticPr fontId="1"/>
  </si>
  <si>
    <t>広告料・協賛金</t>
    <rPh sb="0" eb="3">
      <t>コウコクリョウ</t>
    </rPh>
    <rPh sb="4" eb="7">
      <t>キョウサンキン</t>
    </rPh>
    <phoneticPr fontId="1"/>
  </si>
  <si>
    <t>入場料</t>
    <rPh sb="0" eb="3">
      <t>ニュウジョウリョウ</t>
    </rPh>
    <phoneticPr fontId="1"/>
  </si>
  <si>
    <t>専門部負担費</t>
    <rPh sb="0" eb="3">
      <t>センモンブ</t>
    </rPh>
    <rPh sb="3" eb="5">
      <t>フタン</t>
    </rPh>
    <rPh sb="5" eb="6">
      <t>ヒ</t>
    </rPh>
    <phoneticPr fontId="1"/>
  </si>
  <si>
    <t>その他事業</t>
    <rPh sb="2" eb="3">
      <t>タ</t>
    </rPh>
    <rPh sb="3" eb="5">
      <t>ジギョウ</t>
    </rPh>
    <phoneticPr fontId="1"/>
  </si>
  <si>
    <t>県高総文祭</t>
    <rPh sb="0" eb="1">
      <t>ケン</t>
    </rPh>
    <rPh sb="1" eb="3">
      <t>コウソウ</t>
    </rPh>
    <rPh sb="3" eb="5">
      <t>ブンサイ</t>
    </rPh>
    <phoneticPr fontId="1"/>
  </si>
  <si>
    <t>高文連補助費</t>
    <rPh sb="0" eb="3">
      <t>コウブンレン</t>
    </rPh>
    <rPh sb="3" eb="5">
      <t>ホジョ</t>
    </rPh>
    <rPh sb="5" eb="6">
      <t>ヒ</t>
    </rPh>
    <phoneticPr fontId="1"/>
  </si>
  <si>
    <t>　　　以上のとおり相違ないことを証明します。</t>
    <rPh sb="3" eb="5">
      <t>イジョウ</t>
    </rPh>
    <rPh sb="9" eb="11">
      <t>ソウイ</t>
    </rPh>
    <rPh sb="16" eb="18">
      <t>ショウメイ</t>
    </rPh>
    <phoneticPr fontId="1"/>
  </si>
  <si>
    <t>その他補助金</t>
    <rPh sb="2" eb="3">
      <t>タ</t>
    </rPh>
    <rPh sb="3" eb="6">
      <t>ホジョキン</t>
    </rPh>
    <phoneticPr fontId="1"/>
  </si>
  <si>
    <t>１　補助対象事業</t>
    <rPh sb="2" eb="4">
      <t>ホジョ</t>
    </rPh>
    <rPh sb="4" eb="6">
      <t>タイショウ</t>
    </rPh>
    <rPh sb="6" eb="8">
      <t>ジギョウ</t>
    </rPh>
    <phoneticPr fontId="1"/>
  </si>
  <si>
    <t>３　専門部会計</t>
    <rPh sb="2" eb="5">
      <t>センモンブ</t>
    </rPh>
    <rPh sb="5" eb="7">
      <t>カイケイ</t>
    </rPh>
    <phoneticPr fontId="1"/>
  </si>
  <si>
    <t>２　教員旅費</t>
    <rPh sb="2" eb="4">
      <t>キョウイン</t>
    </rPh>
    <rPh sb="4" eb="6">
      <t>リョヒ</t>
    </rPh>
    <phoneticPr fontId="1"/>
  </si>
  <si>
    <t>摘要</t>
    <rPh sb="0" eb="1">
      <t>テキ</t>
    </rPh>
    <rPh sb="1" eb="2">
      <t>ヨウ</t>
    </rPh>
    <phoneticPr fontId="1"/>
  </si>
  <si>
    <t>科目</t>
    <rPh sb="0" eb="1">
      <t>カ</t>
    </rPh>
    <rPh sb="1" eb="2">
      <t>メ</t>
    </rPh>
    <phoneticPr fontId="1"/>
  </si>
  <si>
    <t>今年度
予算額</t>
    <rPh sb="0" eb="3">
      <t>コンネンド</t>
    </rPh>
    <rPh sb="4" eb="7">
      <t>ヨサンガク</t>
    </rPh>
    <phoneticPr fontId="1"/>
  </si>
  <si>
    <t>小計</t>
    <rPh sb="0" eb="1">
      <t>ショウ</t>
    </rPh>
    <rPh sb="1" eb="2">
      <t>ケイ</t>
    </rPh>
    <phoneticPr fontId="1"/>
  </si>
  <si>
    <t>合計</t>
    <rPh sb="0" eb="1">
      <t>ゴウ</t>
    </rPh>
    <rPh sb="1" eb="2">
      <t>ケイ</t>
    </rPh>
    <phoneticPr fontId="1"/>
  </si>
  <si>
    <t>1,2の専門部負担費</t>
    <rPh sb="4" eb="7">
      <t>センモンブ</t>
    </rPh>
    <rPh sb="7" eb="9">
      <t>フタン</t>
    </rPh>
    <rPh sb="9" eb="10">
      <t>ヒ</t>
    </rPh>
    <phoneticPr fontId="1"/>
  </si>
  <si>
    <t>前年度
予算額</t>
    <rPh sb="0" eb="1">
      <t>マエ</t>
    </rPh>
    <rPh sb="4" eb="7">
      <t>ヨサンガク</t>
    </rPh>
    <phoneticPr fontId="1"/>
  </si>
  <si>
    <t>前年度
予算額</t>
    <rPh sb="0" eb="3">
      <t>ゼンネンド</t>
    </rPh>
    <rPh sb="4" eb="7">
      <t>ヨサンガク</t>
    </rPh>
    <phoneticPr fontId="1"/>
  </si>
  <si>
    <t>今年度
予算額</t>
    <rPh sb="0" eb="3">
      <t>コンネンド</t>
    </rPh>
    <rPh sb="4" eb="6">
      <t>ヨサン</t>
    </rPh>
    <rPh sb="6" eb="7">
      <t>ガク</t>
    </rPh>
    <phoneticPr fontId="1"/>
  </si>
  <si>
    <t>１．補助対象事業</t>
    <rPh sb="2" eb="4">
      <t>ホジョ</t>
    </rPh>
    <rPh sb="4" eb="6">
      <t>タイショウ</t>
    </rPh>
    <rPh sb="6" eb="8">
      <t>ジギョウ</t>
    </rPh>
    <phoneticPr fontId="1"/>
  </si>
  <si>
    <t>演劇</t>
    <rPh sb="0" eb="1">
      <t>エン</t>
    </rPh>
    <rPh sb="1" eb="2">
      <t>ゲキ</t>
    </rPh>
    <phoneticPr fontId="1"/>
  </si>
  <si>
    <t>合唱</t>
    <rPh sb="0" eb="1">
      <t>ゴウ</t>
    </rPh>
    <rPh sb="1" eb="2">
      <t>ウタ</t>
    </rPh>
    <phoneticPr fontId="1"/>
  </si>
  <si>
    <t>吹奏楽</t>
    <rPh sb="0" eb="3">
      <t>スイソウガク</t>
    </rPh>
    <phoneticPr fontId="1"/>
  </si>
  <si>
    <t>器・管</t>
    <rPh sb="0" eb="1">
      <t>ウツワ</t>
    </rPh>
    <rPh sb="2" eb="3">
      <t>カン</t>
    </rPh>
    <phoneticPr fontId="1"/>
  </si>
  <si>
    <t>日本音楽</t>
    <rPh sb="0" eb="2">
      <t>ニホン</t>
    </rPh>
    <rPh sb="2" eb="4">
      <t>オンガク</t>
    </rPh>
    <phoneticPr fontId="1"/>
  </si>
  <si>
    <t>郷土芸能</t>
    <rPh sb="0" eb="2">
      <t>キョウド</t>
    </rPh>
    <rPh sb="2" eb="4">
      <t>ゲイノウ</t>
    </rPh>
    <phoneticPr fontId="1"/>
  </si>
  <si>
    <t>美・工</t>
    <rPh sb="0" eb="1">
      <t>ビ</t>
    </rPh>
    <rPh sb="2" eb="3">
      <t>コウ</t>
    </rPh>
    <phoneticPr fontId="1"/>
  </si>
  <si>
    <t>書道</t>
    <rPh sb="0" eb="1">
      <t>ショ</t>
    </rPh>
    <rPh sb="1" eb="2">
      <t>ミチ</t>
    </rPh>
    <phoneticPr fontId="1"/>
  </si>
  <si>
    <t>写真</t>
    <rPh sb="0" eb="1">
      <t>シャ</t>
    </rPh>
    <rPh sb="1" eb="2">
      <t>マコト</t>
    </rPh>
    <phoneticPr fontId="1"/>
  </si>
  <si>
    <t>放送</t>
    <rPh sb="0" eb="1">
      <t>ホウ</t>
    </rPh>
    <rPh sb="1" eb="2">
      <t>ソウ</t>
    </rPh>
    <phoneticPr fontId="1"/>
  </si>
  <si>
    <t>囲碁</t>
    <rPh sb="0" eb="1">
      <t>カコイ</t>
    </rPh>
    <rPh sb="1" eb="2">
      <t>ゴ</t>
    </rPh>
    <phoneticPr fontId="1"/>
  </si>
  <si>
    <t>将棋</t>
    <rPh sb="0" eb="1">
      <t>ショウ</t>
    </rPh>
    <rPh sb="1" eb="2">
      <t>ギ</t>
    </rPh>
    <phoneticPr fontId="1"/>
  </si>
  <si>
    <t>弁論</t>
    <rPh sb="0" eb="1">
      <t>ベン</t>
    </rPh>
    <rPh sb="1" eb="2">
      <t>ロン</t>
    </rPh>
    <phoneticPr fontId="1"/>
  </si>
  <si>
    <t>かるた</t>
  </si>
  <si>
    <t>茶道</t>
    <rPh sb="0" eb="1">
      <t>チャ</t>
    </rPh>
    <rPh sb="1" eb="2">
      <t>ミチ</t>
    </rPh>
    <phoneticPr fontId="1"/>
  </si>
  <si>
    <t>自然科学</t>
    <rPh sb="0" eb="2">
      <t>シゼン</t>
    </rPh>
    <rPh sb="2" eb="4">
      <t>カガク</t>
    </rPh>
    <phoneticPr fontId="1"/>
  </si>
  <si>
    <t>専門部合計</t>
    <rPh sb="0" eb="3">
      <t>センモンブ</t>
    </rPh>
    <rPh sb="3" eb="5">
      <t>ゴウケイ</t>
    </rPh>
    <phoneticPr fontId="1"/>
  </si>
  <si>
    <t>県高総
文祭</t>
    <rPh sb="0" eb="3">
      <t>ケンコウソウ</t>
    </rPh>
    <rPh sb="4" eb="6">
      <t>ブンサイ</t>
    </rPh>
    <phoneticPr fontId="1"/>
  </si>
  <si>
    <t>その他
事業</t>
    <rPh sb="2" eb="3">
      <t>タ</t>
    </rPh>
    <rPh sb="4" eb="6">
      <t>ジギョウ</t>
    </rPh>
    <phoneticPr fontId="1"/>
  </si>
  <si>
    <t>２．教員旅費</t>
    <rPh sb="2" eb="4">
      <t>キョウイン</t>
    </rPh>
    <rPh sb="4" eb="6">
      <t>リョヒ</t>
    </rPh>
    <phoneticPr fontId="1"/>
  </si>
  <si>
    <t>教員旅費(B)</t>
    <rPh sb="0" eb="2">
      <t>キョウイン</t>
    </rPh>
    <rPh sb="2" eb="4">
      <t>リョヒ</t>
    </rPh>
    <phoneticPr fontId="1"/>
  </si>
  <si>
    <t>３．専門部会計</t>
    <rPh sb="2" eb="4">
      <t>センモン</t>
    </rPh>
    <rPh sb="4" eb="5">
      <t>ブ</t>
    </rPh>
    <rPh sb="5" eb="7">
      <t>カイケイ</t>
    </rPh>
    <phoneticPr fontId="1"/>
  </si>
  <si>
    <t>高文連補助金(C)</t>
    <rPh sb="0" eb="3">
      <t>コウブンレン</t>
    </rPh>
    <rPh sb="3" eb="6">
      <t>ホジョキン</t>
    </rPh>
    <phoneticPr fontId="1"/>
  </si>
  <si>
    <t>前年度末積立金累積額</t>
    <rPh sb="0" eb="3">
      <t>ゼンネンド</t>
    </rPh>
    <rPh sb="3" eb="4">
      <t>マツ</t>
    </rPh>
    <rPh sb="4" eb="7">
      <t>ツミタテキン</t>
    </rPh>
    <rPh sb="7" eb="10">
      <t>ルイセキガク</t>
    </rPh>
    <phoneticPr fontId="1"/>
  </si>
  <si>
    <t>【参考】上位大会旅費補助予定額</t>
    <rPh sb="1" eb="3">
      <t>サンコウ</t>
    </rPh>
    <rPh sb="4" eb="6">
      <t>ジョウイ</t>
    </rPh>
    <rPh sb="6" eb="8">
      <t>タイカイ</t>
    </rPh>
    <rPh sb="8" eb="10">
      <t>リョヒ</t>
    </rPh>
    <rPh sb="10" eb="12">
      <t>ホジョ</t>
    </rPh>
    <rPh sb="12" eb="15">
      <t>ヨテイガク</t>
    </rPh>
    <phoneticPr fontId="1"/>
  </si>
  <si>
    <t>☆高文連独自補助</t>
    <rPh sb="1" eb="4">
      <t>コウブンレン</t>
    </rPh>
    <rPh sb="4" eb="6">
      <t>ドクジ</t>
    </rPh>
    <rPh sb="6" eb="8">
      <t>ホジョ</t>
    </rPh>
    <phoneticPr fontId="1"/>
  </si>
  <si>
    <t>演　劇</t>
  </si>
  <si>
    <t>合　唱</t>
  </si>
  <si>
    <t>吹奏楽</t>
  </si>
  <si>
    <t>器楽・管弦楽</t>
  </si>
  <si>
    <t>日本音楽</t>
  </si>
  <si>
    <t>郷土芸能</t>
  </si>
  <si>
    <t>美術・工芸</t>
  </si>
  <si>
    <t>書　道</t>
  </si>
  <si>
    <t>写　真</t>
  </si>
  <si>
    <t>放　送</t>
  </si>
  <si>
    <t>囲　碁</t>
  </si>
  <si>
    <t>将　棋</t>
  </si>
  <si>
    <t>弁　論</t>
  </si>
  <si>
    <t>小倉百人一首かるた</t>
  </si>
  <si>
    <t>文　芸</t>
  </si>
  <si>
    <t>新　聞</t>
  </si>
  <si>
    <t>華　道</t>
  </si>
  <si>
    <t>茶　道</t>
  </si>
  <si>
    <t>自然科学</t>
  </si>
  <si>
    <t>教員旅費</t>
    <rPh sb="0" eb="2">
      <t>キョウイン</t>
    </rPh>
    <rPh sb="2" eb="4">
      <t>リョヒ</t>
    </rPh>
    <phoneticPr fontId="1"/>
  </si>
  <si>
    <t>ボランティア</t>
    <phoneticPr fontId="5"/>
  </si>
  <si>
    <t>費目</t>
    <rPh sb="0" eb="2">
      <t>ヒモク</t>
    </rPh>
    <phoneticPr fontId="1"/>
  </si>
  <si>
    <t>新聞</t>
    <rPh sb="0" eb="2">
      <t>シンブン</t>
    </rPh>
    <phoneticPr fontId="1"/>
  </si>
  <si>
    <t>文芸</t>
    <rPh sb="0" eb="2">
      <t>ブンゲイ</t>
    </rPh>
    <phoneticPr fontId="1"/>
  </si>
  <si>
    <t>華道</t>
  </si>
  <si>
    <t>高文連補助金</t>
    <rPh sb="0" eb="3">
      <t>コウブンレン</t>
    </rPh>
    <rPh sb="3" eb="6">
      <t>ホジョキン</t>
    </rPh>
    <phoneticPr fontId="1"/>
  </si>
  <si>
    <t>選択してください</t>
    <rPh sb="0" eb="2">
      <t>センタク</t>
    </rPh>
    <phoneticPr fontId="5"/>
  </si>
  <si>
    <t>★県費補助対象</t>
    <rPh sb="1" eb="3">
      <t>ケンピ</t>
    </rPh>
    <rPh sb="3" eb="5">
      <t>ホジョ</t>
    </rPh>
    <rPh sb="5" eb="7">
      <t>タイショウ</t>
    </rPh>
    <phoneticPr fontId="1"/>
  </si>
  <si>
    <t>★全国高総文祭を除く</t>
    <phoneticPr fontId="5"/>
  </si>
  <si>
    <t>項目</t>
    <rPh sb="0" eb="2">
      <t>コウモク</t>
    </rPh>
    <phoneticPr fontId="1"/>
  </si>
  <si>
    <t>利用目的</t>
    <rPh sb="0" eb="2">
      <t>リヨウ</t>
    </rPh>
    <rPh sb="2" eb="4">
      <t>モクテキ</t>
    </rPh>
    <phoneticPr fontId="5"/>
  </si>
  <si>
    <t>積立金</t>
    <rPh sb="0" eb="3">
      <t>ツミタテキン</t>
    </rPh>
    <phoneticPr fontId="1"/>
  </si>
  <si>
    <t>　・寄付金は「広告料・協賛金」に入れる。
　・預金利子等の雑収入は「その他」に入れる。
　・「報償費」は、教員以外の審査員・講師等の謝礼金など。
　・「１　補助対象事業」の「旅費」は、教員以外の審査員・講
　　師などの旅費とし、教員の旅費は「２　教員旅費」に計上
　　する。</t>
    <rPh sb="79" eb="81">
      <t>ホジョ</t>
    </rPh>
    <rPh sb="81" eb="83">
      <t>タイショウ</t>
    </rPh>
    <rPh sb="83" eb="85">
      <t>ジギョウ</t>
    </rPh>
    <rPh sb="115" eb="117">
      <t>キョウイン</t>
    </rPh>
    <rPh sb="118" eb="120">
      <t>リョヒ</t>
    </rPh>
    <rPh sb="126" eb="128">
      <t>リョヒ</t>
    </rPh>
    <rPh sb="130" eb="132">
      <t>ケイジョウ</t>
    </rPh>
    <phoneticPr fontId="5"/>
  </si>
  <si>
    <t>項目</t>
    <rPh sb="0" eb="2">
      <t>コウモク</t>
    </rPh>
    <phoneticPr fontId="5"/>
  </si>
  <si>
    <t>３　専門部会計</t>
    <rPh sb="2" eb="5">
      <t>センモンブ</t>
    </rPh>
    <rPh sb="5" eb="7">
      <t>カイケイ</t>
    </rPh>
    <phoneticPr fontId="5"/>
  </si>
  <si>
    <t>　・「需用費」は、講師等の弁当代、事務用品代金、印刷製
　　本料、その他の消耗品代金など。
　・「役務費」は、郵便料、電話料、各種手数料など。
　・「使用料・賃借料」は、会場・設備等の使用料、レンタル
　　料など。
　・「委託費」は、作品・楽器等の運搬委託など。
　・「負担費」は、他の組織・上部団体への負担金など。</t>
    <phoneticPr fontId="5"/>
  </si>
  <si>
    <t>前年度当初</t>
    <rPh sb="0" eb="3">
      <t>ゼンネンド</t>
    </rPh>
    <rPh sb="3" eb="5">
      <t>トウショ</t>
    </rPh>
    <phoneticPr fontId="5"/>
  </si>
  <si>
    <t>比較増減</t>
    <rPh sb="0" eb="2">
      <t>ヒカク</t>
    </rPh>
    <rPh sb="2" eb="4">
      <t>ゾウゲン</t>
    </rPh>
    <phoneticPr fontId="5"/>
  </si>
  <si>
    <t>今年度当初</t>
    <rPh sb="0" eb="3">
      <t>コンネンド</t>
    </rPh>
    <rPh sb="3" eb="5">
      <t>トウショ</t>
    </rPh>
    <phoneticPr fontId="5"/>
  </si>
  <si>
    <t>前年度</t>
    <rPh sb="0" eb="3">
      <t>ゼンネンド</t>
    </rPh>
    <phoneticPr fontId="5"/>
  </si>
  <si>
    <t>今年度</t>
    <rPh sb="0" eb="3">
      <t>コンネンド</t>
    </rPh>
    <phoneticPr fontId="5"/>
  </si>
  <si>
    <t>【高文連補助費】</t>
    <rPh sb="1" eb="4">
      <t>コウブンレン</t>
    </rPh>
    <rPh sb="4" eb="7">
      <t>ホジョヒ</t>
    </rPh>
    <phoneticPr fontId="5"/>
  </si>
  <si>
    <t>専門部長</t>
    <phoneticPr fontId="5"/>
  </si>
  <si>
    <t>繰越金</t>
    <rPh sb="0" eb="3">
      <t>クリコシキン</t>
    </rPh>
    <phoneticPr fontId="1"/>
  </si>
  <si>
    <t>費目の内容は以下のとおり</t>
    <rPh sb="0" eb="2">
      <t>ヒモク</t>
    </rPh>
    <phoneticPr fontId="1"/>
  </si>
  <si>
    <t>E7</t>
    <phoneticPr fontId="5"/>
  </si>
  <si>
    <t>E8</t>
  </si>
  <si>
    <t>E9</t>
  </si>
  <si>
    <t>E10</t>
  </si>
  <si>
    <t>E11</t>
  </si>
  <si>
    <t>E12</t>
  </si>
  <si>
    <t>E13</t>
  </si>
  <si>
    <t>E14</t>
  </si>
  <si>
    <t>E15</t>
  </si>
  <si>
    <t>E19</t>
    <phoneticPr fontId="5"/>
  </si>
  <si>
    <t>E20</t>
    <phoneticPr fontId="5"/>
  </si>
  <si>
    <t>E21</t>
  </si>
  <si>
    <t>E22</t>
  </si>
  <si>
    <t>E23</t>
  </si>
  <si>
    <t>E24</t>
  </si>
  <si>
    <t>E25</t>
  </si>
  <si>
    <t>E26</t>
  </si>
  <si>
    <t>E27</t>
  </si>
  <si>
    <t>E28</t>
  </si>
  <si>
    <t>E29</t>
  </si>
  <si>
    <t>E30</t>
  </si>
  <si>
    <t>E31</t>
  </si>
  <si>
    <t>E32</t>
  </si>
  <si>
    <t>E33</t>
  </si>
  <si>
    <t>E34</t>
  </si>
  <si>
    <t>E35</t>
  </si>
  <si>
    <t>E36</t>
  </si>
  <si>
    <t>E37</t>
  </si>
  <si>
    <t>E38</t>
  </si>
  <si>
    <t>E49</t>
    <phoneticPr fontId="5"/>
  </si>
  <si>
    <t>L7</t>
    <phoneticPr fontId="5"/>
  </si>
  <si>
    <t>L8</t>
  </si>
  <si>
    <t>L9</t>
  </si>
  <si>
    <t>L10</t>
  </si>
  <si>
    <t>L11</t>
  </si>
  <si>
    <t>L12</t>
  </si>
  <si>
    <t>L13</t>
  </si>
  <si>
    <t>L14</t>
  </si>
  <si>
    <t>L15</t>
  </si>
  <si>
    <t>L19</t>
    <phoneticPr fontId="5"/>
  </si>
  <si>
    <t>１の専門部負担費</t>
    <rPh sb="2" eb="5">
      <t>センモンブ</t>
    </rPh>
    <rPh sb="5" eb="7">
      <t>フタン</t>
    </rPh>
    <rPh sb="7" eb="8">
      <t>ヒ</t>
    </rPh>
    <phoneticPr fontId="1"/>
  </si>
  <si>
    <t>L20</t>
    <phoneticPr fontId="5"/>
  </si>
  <si>
    <t>L21</t>
  </si>
  <si>
    <t>L22</t>
  </si>
  <si>
    <t>L23</t>
  </si>
  <si>
    <t>L24</t>
  </si>
  <si>
    <t>L25</t>
  </si>
  <si>
    <t>L26</t>
  </si>
  <si>
    <t>L27</t>
  </si>
  <si>
    <t>L28</t>
  </si>
  <si>
    <t>L29</t>
  </si>
  <si>
    <t>４．積立金</t>
    <rPh sb="2" eb="5">
      <t>ツミタテキン</t>
    </rPh>
    <phoneticPr fontId="5"/>
  </si>
  <si>
    <t>L38</t>
    <phoneticPr fontId="5"/>
  </si>
  <si>
    <t>５．補助状況</t>
    <rPh sb="2" eb="4">
      <t>ホジョ</t>
    </rPh>
    <rPh sb="4" eb="6">
      <t>ジョウキョウ</t>
    </rPh>
    <phoneticPr fontId="5"/>
  </si>
  <si>
    <t>L33</t>
    <phoneticPr fontId="5"/>
  </si>
  <si>
    <t>今年度
補助額</t>
    <rPh sb="0" eb="3">
      <t>コンネンド</t>
    </rPh>
    <rPh sb="4" eb="6">
      <t>ホジョ</t>
    </rPh>
    <rPh sb="6" eb="7">
      <t>ガク</t>
    </rPh>
    <phoneticPr fontId="1"/>
  </si>
  <si>
    <t>１　補助対象事業</t>
    <rPh sb="2" eb="4">
      <t>ホジョ</t>
    </rPh>
    <rPh sb="4" eb="6">
      <t>タイショウ</t>
    </rPh>
    <rPh sb="6" eb="8">
      <t>ジギョウ</t>
    </rPh>
    <phoneticPr fontId="5"/>
  </si>
  <si>
    <t>L34</t>
    <phoneticPr fontId="5"/>
  </si>
  <si>
    <t>２　教員旅費</t>
    <rPh sb="2" eb="4">
      <t>キョウイン</t>
    </rPh>
    <rPh sb="4" eb="6">
      <t>リョヒ</t>
    </rPh>
    <phoneticPr fontId="5"/>
  </si>
  <si>
    <t>L35</t>
    <phoneticPr fontId="5"/>
  </si>
  <si>
    <t>K33</t>
    <phoneticPr fontId="5"/>
  </si>
  <si>
    <t>前年度
補助額</t>
    <rPh sb="0" eb="3">
      <t>ゼンネンド</t>
    </rPh>
    <rPh sb="4" eb="7">
      <t>ホジョガク</t>
    </rPh>
    <phoneticPr fontId="1"/>
  </si>
  <si>
    <t>K34</t>
    <phoneticPr fontId="5"/>
  </si>
  <si>
    <t>K35</t>
    <phoneticPr fontId="5"/>
  </si>
  <si>
    <t>増減</t>
    <rPh sb="0" eb="2">
      <t>ゾウゲン</t>
    </rPh>
    <phoneticPr fontId="1"/>
  </si>
  <si>
    <t>令和　　年　　月　　日</t>
    <rPh sb="0" eb="2">
      <t>レイワ</t>
    </rPh>
    <rPh sb="4" eb="5">
      <t>ネン</t>
    </rPh>
    <rPh sb="7" eb="8">
      <t>ガツ</t>
    </rPh>
    <rPh sb="10" eb="11">
      <t>ニチ</t>
    </rPh>
    <phoneticPr fontId="5"/>
  </si>
  <si>
    <t>英語・国際交流</t>
    <rPh sb="0" eb="2">
      <t>エイゴ</t>
    </rPh>
    <rPh sb="3" eb="5">
      <t>コクサイ</t>
    </rPh>
    <rPh sb="5" eb="7">
      <t>コウリュウ</t>
    </rPh>
    <phoneticPr fontId="5"/>
  </si>
  <si>
    <t>事務費補助0,000円 負担費補助0,000円</t>
    <rPh sb="10" eb="11">
      <t>エン</t>
    </rPh>
    <rPh sb="14" eb="15">
      <t>ヒ</t>
    </rPh>
    <rPh sb="15" eb="17">
      <t>ホジョ</t>
    </rPh>
    <rPh sb="22" eb="23">
      <t>エン</t>
    </rPh>
    <phoneticPr fontId="5"/>
  </si>
  <si>
    <t>ボラ</t>
  </si>
  <si>
    <t>英語国際</t>
    <rPh sb="0" eb="2">
      <t>エイゴ</t>
    </rPh>
    <rPh sb="2" eb="4">
      <t>コクサイ</t>
    </rPh>
    <phoneticPr fontId="1"/>
  </si>
  <si>
    <t>参加料○円×○人</t>
    <rPh sb="0" eb="3">
      <t>サンカリョウ</t>
    </rPh>
    <rPh sb="4" eb="5">
      <t>エン</t>
    </rPh>
    <rPh sb="7" eb="8">
      <t>ニン</t>
    </rPh>
    <phoneticPr fontId="5"/>
  </si>
  <si>
    <t>新潟県高等学校文化連盟　令和６年度　専門部予算書</t>
    <rPh sb="12" eb="14">
      <t>レイワ</t>
    </rPh>
    <phoneticPr fontId="5"/>
  </si>
  <si>
    <t>新潟県高等学校文化連盟　令和６年度　専門部予算書</t>
    <rPh sb="12" eb="14">
      <t>レイワ</t>
    </rPh>
    <rPh sb="15" eb="16">
      <t>ネン</t>
    </rPh>
    <phoneticPr fontId="5"/>
  </si>
  <si>
    <t>令和５年度　専門部予算</t>
    <rPh sb="0" eb="2">
      <t>レイワ</t>
    </rPh>
    <rPh sb="3" eb="5">
      <t>ネンド</t>
    </rPh>
    <rPh sb="5" eb="7">
      <t>ヘイネンド</t>
    </rPh>
    <rPh sb="6" eb="9">
      <t>センモンブ</t>
    </rPh>
    <rPh sb="9" eb="11">
      <t>ヨサン</t>
    </rPh>
    <phoneticPr fontId="1"/>
  </si>
  <si>
    <t>軽音楽</t>
    <rPh sb="0" eb="3">
      <t>ケイオンガク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</si>
</sst>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_ "/>
    <numFmt numFmtId="177" formatCode="#,##0;&quot;▲&quot;#,##0"/>
    <numFmt numFmtId="178" formatCode="#,##0_ ;\▲#,##0_ ;0_ ;@_ "/>
    <numFmt numFmtId="179" formatCode=";;;@&quot;　専門部&quot;"/>
    <numFmt numFmtId="180" formatCode="\+#,##0_ ;\-#,##0_ ;0_ ;@_ "/>
    <numFmt numFmtId="181" formatCode="[DBNum3][$-411]ggge&quot;年&quot;m&quot;月&quot;d&quot;日&quot;;@"/>
  </numFmts>
  <fonts count="17">
    <font>
      <sz val="7"/>
      <name val="ＭＳ Ｐ明朝"/>
      <family val="1"/>
      <charset val="128"/>
    </font>
    <font>
      <sz val="6"/>
      <name val="ＭＳ Ｐゴシック"/>
      <family val="3"/>
      <charset val="128"/>
    </font>
    <font>
      <sz val="12"/>
      <name val="ＭＳ Ｐ明朝"/>
      <family val="1"/>
      <charset val="128"/>
    </font>
    <font>
      <sz val="9"/>
      <color indexed="81"/>
      <name val="ＭＳ Ｐゴシック"/>
      <family val="3"/>
      <charset val="128"/>
    </font>
    <font>
      <b/>
      <sz val="9"/>
      <color indexed="81"/>
      <name val="ＭＳ Ｐゴシック"/>
      <family val="3"/>
      <charset val="128"/>
    </font>
    <font>
      <sz val="6"/>
      <name val="ＭＳ Ｐ明朝"/>
      <family val="1"/>
      <charset val="128"/>
    </font>
    <font>
      <sz val="8"/>
      <name val="ＭＳ 明朝"/>
      <family val="1"/>
      <charset val="128"/>
    </font>
    <font>
      <sz val="11"/>
      <name val="ＭＳ Ｐゴシック"/>
      <family val="3"/>
      <charset val="128"/>
    </font>
    <font>
      <sz val="11"/>
      <name val="ＭＳ Ｐ明朝"/>
      <family val="1"/>
      <charset val="128"/>
    </font>
    <font>
      <sz val="8"/>
      <name val="ＭＳ Ｐ明朝"/>
      <family val="1"/>
      <charset val="128"/>
    </font>
    <font>
      <sz val="9"/>
      <name val="ＭＳ Ｐ明朝"/>
      <family val="1"/>
      <charset val="128"/>
    </font>
    <font>
      <sz val="14"/>
      <name val="ＭＳ 明朝"/>
      <family val="1"/>
      <charset val="128"/>
    </font>
    <font>
      <sz val="11"/>
      <color theme="1"/>
      <name val="ＭＳ Ｐ明朝"/>
      <family val="1"/>
      <charset val="128"/>
    </font>
    <font>
      <b/>
      <sz val="7"/>
      <color indexed="81"/>
      <name val="MS P ゴシック"/>
      <family val="3"/>
      <charset val="128"/>
    </font>
    <font>
      <sz val="7"/>
      <color indexed="81"/>
      <name val="MS P ゴシック"/>
      <family val="3"/>
      <charset val="128"/>
    </font>
    <font>
      <sz val="7"/>
      <name val="ＭＳ 明朝"/>
      <family val="1"/>
      <charset val="128"/>
    </font>
    <font>
      <sz val="8"/>
      <color theme="1"/>
      <name val="ＭＳ Ｐ明朝"/>
      <family val="1"/>
      <charset val="128"/>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6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thin">
        <color auto="1"/>
      </left>
      <right style="hair">
        <color auto="1"/>
      </right>
      <top/>
      <bottom style="hair">
        <color auto="1"/>
      </bottom>
      <diagonal/>
    </border>
    <border>
      <left style="hair">
        <color auto="1"/>
      </left>
      <right style="hair">
        <color auto="1"/>
      </right>
      <top/>
      <bottom style="hair">
        <color auto="1"/>
      </bottom>
      <diagonal/>
    </border>
    <border>
      <left style="hair">
        <color auto="1"/>
      </left>
      <right style="thin">
        <color auto="1"/>
      </right>
      <top/>
      <bottom style="hair">
        <color auto="1"/>
      </bottom>
      <diagonal/>
    </border>
    <border>
      <left/>
      <right style="hair">
        <color auto="1"/>
      </right>
      <top style="hair">
        <color auto="1"/>
      </top>
      <bottom style="thin">
        <color auto="1"/>
      </bottom>
      <diagonal/>
    </border>
    <border>
      <left style="hair">
        <color auto="1"/>
      </left>
      <right/>
      <top style="hair">
        <color auto="1"/>
      </top>
      <bottom style="thin">
        <color auto="1"/>
      </bottom>
      <diagonal/>
    </border>
    <border>
      <left/>
      <right style="hair">
        <color auto="1"/>
      </right>
      <top/>
      <bottom style="hair">
        <color auto="1"/>
      </bottom>
      <diagonal/>
    </border>
    <border>
      <left style="hair">
        <color auto="1"/>
      </left>
      <right/>
      <top/>
      <bottom style="hair">
        <color auto="1"/>
      </bottom>
      <diagonal/>
    </border>
    <border>
      <left/>
      <right style="hair">
        <color auto="1"/>
      </right>
      <top style="hair">
        <color auto="1"/>
      </top>
      <bottom/>
      <diagonal/>
    </border>
    <border>
      <left style="hair">
        <color auto="1"/>
      </left>
      <right style="hair">
        <color auto="1"/>
      </right>
      <top style="hair">
        <color auto="1"/>
      </top>
      <bottom/>
      <diagonal/>
    </border>
    <border>
      <left style="hair">
        <color auto="1"/>
      </left>
      <right/>
      <top style="hair">
        <color auto="1"/>
      </top>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thin">
        <color auto="1"/>
      </top>
      <bottom style="hair">
        <color auto="1"/>
      </bottom>
      <diagonal/>
    </border>
    <border>
      <left/>
      <right style="hair">
        <color auto="1"/>
      </right>
      <top style="thin">
        <color auto="1"/>
      </top>
      <bottom style="hair">
        <color auto="1"/>
      </bottom>
      <diagonal/>
    </border>
    <border>
      <left/>
      <right style="hair">
        <color auto="1"/>
      </right>
      <top style="hair">
        <color auto="1"/>
      </top>
      <bottom style="hair">
        <color auto="1"/>
      </bottom>
      <diagonal/>
    </border>
    <border>
      <left style="hair">
        <color auto="1"/>
      </left>
      <right/>
      <top style="thin">
        <color auto="1"/>
      </top>
      <bottom style="hair">
        <color auto="1"/>
      </bottom>
      <diagonal/>
    </border>
    <border>
      <left style="hair">
        <color auto="1"/>
      </left>
      <right/>
      <top style="hair">
        <color auto="1"/>
      </top>
      <bottom style="hair">
        <color auto="1"/>
      </bottom>
      <diagonal/>
    </border>
    <border>
      <left style="thin">
        <color auto="1"/>
      </left>
      <right style="hair">
        <color auto="1"/>
      </right>
      <top style="hair">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thin">
        <color auto="1"/>
      </left>
      <right style="hair">
        <color auto="1"/>
      </right>
      <top style="thin">
        <color auto="1"/>
      </top>
      <bottom style="thin">
        <color auto="1"/>
      </bottom>
      <diagonal/>
    </border>
    <border>
      <left style="hair">
        <color auto="1"/>
      </left>
      <right style="hair">
        <color auto="1"/>
      </right>
      <top/>
      <bottom style="thin">
        <color auto="1"/>
      </bottom>
      <diagonal/>
    </border>
    <border>
      <left style="hair">
        <color auto="1"/>
      </left>
      <right style="thin">
        <color auto="1"/>
      </right>
      <top/>
      <bottom style="thin">
        <color auto="1"/>
      </bottom>
      <diagonal/>
    </border>
    <border>
      <left style="thin">
        <color indexed="64"/>
      </left>
      <right style="hair">
        <color indexed="64"/>
      </right>
      <top/>
      <bottom style="thin">
        <color indexed="64"/>
      </bottom>
      <diagonal/>
    </border>
    <border>
      <left style="hair">
        <color auto="1"/>
      </left>
      <right style="thin">
        <color auto="1"/>
      </right>
      <top style="hair">
        <color auto="1"/>
      </top>
      <bottom/>
      <diagonal/>
    </border>
    <border>
      <left style="hair">
        <color indexed="64"/>
      </left>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right style="thin">
        <color auto="1"/>
      </right>
      <top/>
      <bottom style="thin">
        <color auto="1"/>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style="hair">
        <color auto="1"/>
      </right>
      <top style="thin">
        <color auto="1"/>
      </top>
      <bottom/>
      <diagonal/>
    </border>
    <border>
      <left style="thin">
        <color auto="1"/>
      </left>
      <right style="hair">
        <color auto="1"/>
      </right>
      <top/>
      <bottom/>
      <diagonal/>
    </border>
    <border>
      <left/>
      <right style="thin">
        <color indexed="64"/>
      </right>
      <top/>
      <bottom style="hair">
        <color indexed="64"/>
      </bottom>
      <diagonal/>
    </border>
    <border>
      <left/>
      <right/>
      <top/>
      <bottom style="hair">
        <color auto="1"/>
      </bottom>
      <diagonal/>
    </border>
    <border>
      <left/>
      <right/>
      <top style="hair">
        <color auto="1"/>
      </top>
      <bottom style="hair">
        <color auto="1"/>
      </bottom>
      <diagonal/>
    </border>
    <border>
      <left/>
      <right/>
      <top style="hair">
        <color auto="1"/>
      </top>
      <bottom/>
      <diagonal/>
    </border>
    <border>
      <left/>
      <right/>
      <top style="thin">
        <color auto="1"/>
      </top>
      <bottom style="hair">
        <color auto="1"/>
      </bottom>
      <diagonal/>
    </border>
    <border>
      <left/>
      <right/>
      <top style="hair">
        <color auto="1"/>
      </top>
      <bottom style="thin">
        <color auto="1"/>
      </bottom>
      <diagonal/>
    </border>
    <border>
      <left style="thin">
        <color indexed="64"/>
      </left>
      <right style="thin">
        <color indexed="64"/>
      </right>
      <top/>
      <bottom style="thin">
        <color indexed="64"/>
      </bottom>
      <diagonal/>
    </border>
  </borders>
  <cellStyleXfs count="4">
    <xf numFmtId="0" fontId="0" fillId="0" borderId="0">
      <alignment vertical="center"/>
    </xf>
    <xf numFmtId="0" fontId="6" fillId="0" borderId="0">
      <alignment vertical="center"/>
    </xf>
    <xf numFmtId="38" fontId="7" fillId="0" borderId="0" applyFont="0" applyFill="0" applyBorder="0" applyAlignment="0" applyProtection="0">
      <alignment vertical="center"/>
    </xf>
    <xf numFmtId="38" fontId="10" fillId="0" borderId="0" applyFont="0" applyFill="0" applyBorder="0" applyAlignment="0" applyProtection="0">
      <alignment vertical="center"/>
    </xf>
  </cellStyleXfs>
  <cellXfs count="215">
    <xf numFmtId="0" fontId="0" fillId="0" borderId="0" xfId="0">
      <alignment vertical="center"/>
    </xf>
    <xf numFmtId="0" fontId="0" fillId="0" borderId="0" xfId="0">
      <alignment vertical="center"/>
    </xf>
    <xf numFmtId="0" fontId="0" fillId="0" borderId="0" xfId="0">
      <alignment vertical="center"/>
    </xf>
    <xf numFmtId="177" fontId="8" fillId="0" borderId="0" xfId="0" applyNumberFormat="1" applyFont="1">
      <alignment vertical="center"/>
    </xf>
    <xf numFmtId="176" fontId="8" fillId="0" borderId="0" xfId="0" applyNumberFormat="1" applyFont="1">
      <alignment vertical="center"/>
    </xf>
    <xf numFmtId="0" fontId="9" fillId="0" borderId="0" xfId="0" applyFont="1" applyBorder="1">
      <alignment vertical="center"/>
    </xf>
    <xf numFmtId="177" fontId="9" fillId="0" borderId="0" xfId="0" applyNumberFormat="1" applyFont="1">
      <alignment vertical="center"/>
    </xf>
    <xf numFmtId="177" fontId="9" fillId="2" borderId="32" xfId="0" applyNumberFormat="1" applyFont="1" applyFill="1" applyBorder="1" applyAlignment="1">
      <alignment horizontal="distributed" vertical="center" justifyLastLine="1"/>
    </xf>
    <xf numFmtId="177" fontId="9" fillId="2" borderId="33" xfId="0" applyNumberFormat="1" applyFont="1" applyFill="1" applyBorder="1" applyAlignment="1">
      <alignment horizontal="distributed" vertical="center" justifyLastLine="1"/>
    </xf>
    <xf numFmtId="177" fontId="9" fillId="2" borderId="40" xfId="0" applyNumberFormat="1" applyFont="1" applyFill="1" applyBorder="1" applyAlignment="1">
      <alignment horizontal="distributed" vertical="center" justifyLastLine="1"/>
    </xf>
    <xf numFmtId="177" fontId="9" fillId="2" borderId="1" xfId="0" applyNumberFormat="1" applyFont="1" applyFill="1" applyBorder="1" applyAlignment="1">
      <alignment horizontal="distributed" vertical="center" justifyLastLine="1"/>
    </xf>
    <xf numFmtId="0" fontId="9" fillId="0" borderId="14" xfId="0" applyFont="1" applyBorder="1" applyAlignment="1">
      <alignment horizontal="distributed" vertical="center" indent="1"/>
    </xf>
    <xf numFmtId="0" fontId="9" fillId="0" borderId="8" xfId="0" applyFont="1" applyBorder="1" applyAlignment="1">
      <alignment horizontal="distributed" vertical="center" indent="1"/>
    </xf>
    <xf numFmtId="0" fontId="9" fillId="0" borderId="39" xfId="0" applyFont="1" applyBorder="1" applyAlignment="1">
      <alignment horizontal="distributed" vertical="center" justifyLastLine="1"/>
    </xf>
    <xf numFmtId="0" fontId="9" fillId="0" borderId="23" xfId="0" applyFont="1" applyBorder="1" applyAlignment="1">
      <alignment horizontal="distributed" vertical="center" indent="1"/>
    </xf>
    <xf numFmtId="0" fontId="9" fillId="0" borderId="11" xfId="0" applyFont="1" applyBorder="1" applyAlignment="1">
      <alignment horizontal="distributed" vertical="center" justifyLastLine="1"/>
    </xf>
    <xf numFmtId="177" fontId="9" fillId="0" borderId="31" xfId="0" applyNumberFormat="1" applyFont="1" applyBorder="1">
      <alignment vertical="center"/>
    </xf>
    <xf numFmtId="177" fontId="12" fillId="0" borderId="0" xfId="0" applyNumberFormat="1" applyFont="1">
      <alignment vertical="center"/>
    </xf>
    <xf numFmtId="0" fontId="6" fillId="0" borderId="0" xfId="0" applyFont="1">
      <alignment vertical="center"/>
    </xf>
    <xf numFmtId="0" fontId="6" fillId="0" borderId="0" xfId="0" applyFont="1" applyBorder="1">
      <alignment vertical="center"/>
    </xf>
    <xf numFmtId="177" fontId="6" fillId="0" borderId="0" xfId="0" applyNumberFormat="1" applyFont="1">
      <alignment vertical="center"/>
    </xf>
    <xf numFmtId="176" fontId="9" fillId="0" borderId="0" xfId="0" applyNumberFormat="1" applyFont="1">
      <alignment vertical="center"/>
    </xf>
    <xf numFmtId="0" fontId="9" fillId="0" borderId="2" xfId="0" applyFont="1" applyBorder="1">
      <alignment vertical="center"/>
    </xf>
    <xf numFmtId="177" fontId="9" fillId="0" borderId="2" xfId="0" applyNumberFormat="1" applyFont="1" applyBorder="1">
      <alignment vertical="center"/>
    </xf>
    <xf numFmtId="0" fontId="0" fillId="2" borderId="24" xfId="0" applyFill="1" applyBorder="1" applyAlignment="1" applyProtection="1">
      <alignment horizontal="distributed" vertical="center" wrapText="1" justifyLastLine="1"/>
    </xf>
    <xf numFmtId="0" fontId="0" fillId="2" borderId="22" xfId="0" applyFill="1" applyBorder="1" applyAlignment="1" applyProtection="1">
      <alignment horizontal="distributed" vertical="center" justifyLastLine="1"/>
    </xf>
    <xf numFmtId="0" fontId="0" fillId="2" borderId="23" xfId="0" applyFill="1" applyBorder="1" applyAlignment="1" applyProtection="1">
      <alignment horizontal="distributed" vertical="center" justifyLastLine="1"/>
    </xf>
    <xf numFmtId="0" fontId="0" fillId="0" borderId="48" xfId="0" applyBorder="1" applyAlignment="1" applyProtection="1">
      <alignment horizontal="left" vertical="center" indent="1" shrinkToFit="1"/>
      <protection locked="0"/>
    </xf>
    <xf numFmtId="0" fontId="0" fillId="0" borderId="0" xfId="0" applyProtection="1">
      <alignment vertical="center"/>
    </xf>
    <xf numFmtId="0" fontId="0" fillId="0" borderId="4" xfId="0" applyBorder="1" applyAlignment="1" applyProtection="1"/>
    <xf numFmtId="0" fontId="0" fillId="0" borderId="0" xfId="0" applyAlignment="1" applyProtection="1">
      <alignment horizontal="left" vertical="center" indent="12"/>
    </xf>
    <xf numFmtId="0" fontId="0" fillId="0" borderId="0" xfId="0" applyBorder="1" applyAlignment="1" applyProtection="1">
      <alignment horizontal="distributed" vertical="center" justifyLastLine="1"/>
    </xf>
    <xf numFmtId="0" fontId="0" fillId="0" borderId="0" xfId="0" applyFont="1" applyFill="1" applyBorder="1" applyAlignment="1" applyProtection="1">
      <alignment vertical="center"/>
    </xf>
    <xf numFmtId="0" fontId="0" fillId="2" borderId="24" xfId="0" applyFill="1" applyBorder="1" applyAlignment="1" applyProtection="1">
      <alignment horizontal="distributed" vertical="center" justifyLastLine="1"/>
    </xf>
    <xf numFmtId="0" fontId="0" fillId="0" borderId="6" xfId="0" applyFont="1" applyBorder="1" applyAlignment="1" applyProtection="1">
      <alignment horizontal="left" vertical="center" indent="1"/>
    </xf>
    <xf numFmtId="0" fontId="0" fillId="0" borderId="9" xfId="0" applyFont="1" applyBorder="1" applyAlignment="1" applyProtection="1">
      <alignment horizontal="left" vertical="center" indent="1"/>
    </xf>
    <xf numFmtId="0" fontId="0" fillId="0" borderId="31" xfId="0" applyFont="1" applyBorder="1" applyAlignment="1" applyProtection="1">
      <alignment horizontal="left" vertical="center" indent="1"/>
    </xf>
    <xf numFmtId="178" fontId="0" fillId="0" borderId="31" xfId="0" applyNumberFormat="1" applyBorder="1" applyAlignment="1" applyProtection="1">
      <alignment vertical="center"/>
    </xf>
    <xf numFmtId="0" fontId="0" fillId="0" borderId="2" xfId="0" applyBorder="1" applyAlignment="1" applyProtection="1">
      <alignment horizontal="left" vertical="center" indent="1"/>
    </xf>
    <xf numFmtId="178" fontId="0" fillId="0" borderId="7" xfId="0" applyNumberFormat="1" applyBorder="1" applyProtection="1">
      <alignment vertical="center"/>
      <protection locked="0"/>
    </xf>
    <xf numFmtId="178" fontId="0" fillId="0" borderId="7" xfId="0" applyNumberFormat="1" applyBorder="1" applyAlignment="1" applyProtection="1">
      <alignment vertical="center"/>
      <protection hidden="1"/>
    </xf>
    <xf numFmtId="178" fontId="0" fillId="0" borderId="10" xfId="0" applyNumberFormat="1" applyBorder="1" applyAlignment="1" applyProtection="1">
      <alignment vertical="center"/>
      <protection hidden="1"/>
    </xf>
    <xf numFmtId="180" fontId="0" fillId="0" borderId="10" xfId="3" applyNumberFormat="1" applyFont="1" applyBorder="1" applyAlignment="1" applyProtection="1">
      <alignment vertical="center"/>
      <protection locked="0"/>
    </xf>
    <xf numFmtId="0" fontId="0" fillId="0" borderId="0" xfId="0" applyBorder="1" applyAlignment="1" applyProtection="1">
      <alignment vertical="center" shrinkToFit="1"/>
    </xf>
    <xf numFmtId="178" fontId="0" fillId="0" borderId="7" xfId="0" applyNumberFormat="1" applyBorder="1" applyProtection="1">
      <alignment vertical="center"/>
      <protection hidden="1"/>
    </xf>
    <xf numFmtId="178" fontId="0" fillId="0" borderId="10" xfId="0" applyNumberFormat="1" applyBorder="1" applyProtection="1">
      <alignment vertical="center"/>
      <protection hidden="1"/>
    </xf>
    <xf numFmtId="178" fontId="0" fillId="0" borderId="13" xfId="0" applyNumberFormat="1" applyBorder="1" applyProtection="1">
      <alignment vertical="center"/>
      <protection hidden="1"/>
    </xf>
    <xf numFmtId="178" fontId="0" fillId="0" borderId="36" xfId="0" applyNumberFormat="1" applyBorder="1" applyProtection="1">
      <alignment vertical="center"/>
      <protection hidden="1"/>
    </xf>
    <xf numFmtId="0" fontId="0" fillId="0" borderId="0" xfId="0" applyAlignment="1" applyProtection="1">
      <alignment vertical="center"/>
    </xf>
    <xf numFmtId="0" fontId="0" fillId="2" borderId="22" xfId="0" applyFill="1" applyBorder="1" applyAlignment="1" applyProtection="1">
      <alignment horizontal="distributed" vertical="center" wrapText="1" justifyLastLine="1"/>
    </xf>
    <xf numFmtId="0" fontId="0" fillId="0" borderId="7" xfId="0" applyBorder="1" applyAlignment="1" applyProtection="1">
      <alignment horizontal="distributed" vertical="center" indent="1"/>
    </xf>
    <xf numFmtId="178" fontId="0" fillId="0" borderId="7" xfId="0" applyNumberFormat="1" applyBorder="1" applyProtection="1">
      <alignment vertical="center"/>
    </xf>
    <xf numFmtId="0" fontId="0" fillId="0" borderId="6" xfId="0" applyBorder="1" applyAlignment="1" applyProtection="1">
      <alignment horizontal="distributed" vertical="center" indent="1"/>
    </xf>
    <xf numFmtId="0" fontId="0" fillId="0" borderId="0" xfId="0" applyFill="1" applyBorder="1" applyProtection="1">
      <alignment vertical="center"/>
    </xf>
    <xf numFmtId="0" fontId="0" fillId="0" borderId="10" xfId="0" applyBorder="1" applyAlignment="1" applyProtection="1">
      <alignment horizontal="distributed" vertical="center" indent="1" justifyLastLine="1"/>
    </xf>
    <xf numFmtId="178" fontId="0" fillId="0" borderId="10" xfId="0" applyNumberFormat="1" applyBorder="1" applyProtection="1">
      <alignment vertical="center"/>
    </xf>
    <xf numFmtId="0" fontId="0" fillId="0" borderId="13" xfId="0" applyBorder="1" applyAlignment="1" applyProtection="1">
      <alignment horizontal="distributed" vertical="center" indent="1"/>
    </xf>
    <xf numFmtId="178" fontId="0" fillId="0" borderId="13" xfId="0" applyNumberFormat="1" applyBorder="1" applyProtection="1">
      <alignment vertical="center"/>
    </xf>
    <xf numFmtId="0" fontId="0" fillId="0" borderId="9" xfId="0" applyBorder="1" applyAlignment="1" applyProtection="1">
      <alignment horizontal="distributed" vertical="center" indent="1"/>
    </xf>
    <xf numFmtId="178" fontId="0" fillId="0" borderId="36" xfId="0" applyNumberFormat="1" applyBorder="1" applyProtection="1">
      <alignment vertical="center"/>
    </xf>
    <xf numFmtId="0" fontId="0" fillId="0" borderId="38" xfId="0" applyBorder="1" applyAlignment="1" applyProtection="1">
      <alignment horizontal="distributed" vertical="center" indent="1" justifyLastLine="1"/>
    </xf>
    <xf numFmtId="0" fontId="0" fillId="0" borderId="0" xfId="0" applyBorder="1" applyProtection="1">
      <alignment vertical="center"/>
    </xf>
    <xf numFmtId="0" fontId="0" fillId="0" borderId="0" xfId="0" applyBorder="1" applyAlignment="1" applyProtection="1">
      <alignment horizontal="distributed" vertical="center" indent="1" justifyLastLine="1"/>
    </xf>
    <xf numFmtId="0" fontId="0" fillId="0" borderId="6" xfId="0" applyBorder="1" applyAlignment="1" applyProtection="1">
      <alignment horizontal="center" vertical="center"/>
    </xf>
    <xf numFmtId="178" fontId="0" fillId="0" borderId="0" xfId="3" applyNumberFormat="1" applyFont="1" applyBorder="1" applyProtection="1">
      <alignment vertical="center"/>
    </xf>
    <xf numFmtId="178" fontId="0" fillId="0" borderId="7" xfId="3" applyNumberFormat="1" applyFont="1" applyBorder="1" applyAlignment="1" applyProtection="1">
      <alignment vertical="center"/>
    </xf>
    <xf numFmtId="178" fontId="0" fillId="0" borderId="8" xfId="3" applyNumberFormat="1" applyFont="1" applyBorder="1" applyAlignment="1" applyProtection="1">
      <alignment vertical="center"/>
    </xf>
    <xf numFmtId="178" fontId="0" fillId="0" borderId="10" xfId="3" applyNumberFormat="1" applyFont="1" applyBorder="1" applyAlignment="1" applyProtection="1">
      <alignment vertical="center"/>
    </xf>
    <xf numFmtId="178" fontId="0" fillId="0" borderId="11" xfId="3" applyNumberFormat="1" applyFont="1" applyBorder="1" applyAlignment="1" applyProtection="1">
      <alignment vertical="center"/>
    </xf>
    <xf numFmtId="178" fontId="0" fillId="0" borderId="31" xfId="3" applyNumberFormat="1" applyFont="1" applyBorder="1" applyAlignment="1" applyProtection="1">
      <alignment vertical="center"/>
    </xf>
    <xf numFmtId="0" fontId="0" fillId="0" borderId="38" xfId="0" applyBorder="1" applyAlignment="1" applyProtection="1">
      <alignment horizontal="distributed" vertical="center" justifyLastLine="1"/>
    </xf>
    <xf numFmtId="178" fontId="0" fillId="0" borderId="10" xfId="0" applyNumberFormat="1" applyBorder="1" applyProtection="1">
      <alignment vertical="center"/>
      <protection locked="0"/>
    </xf>
    <xf numFmtId="0" fontId="0" fillId="0" borderId="8" xfId="0" applyBorder="1" applyProtection="1">
      <alignment vertical="center"/>
      <protection locked="0"/>
    </xf>
    <xf numFmtId="0" fontId="0" fillId="0" borderId="11" xfId="0" applyBorder="1" applyProtection="1">
      <alignment vertical="center"/>
      <protection locked="0"/>
    </xf>
    <xf numFmtId="0" fontId="0" fillId="0" borderId="14" xfId="0" applyBorder="1" applyProtection="1">
      <alignment vertical="center"/>
      <protection locked="0"/>
    </xf>
    <xf numFmtId="0" fontId="0" fillId="0" borderId="37" xfId="0" applyBorder="1" applyProtection="1">
      <alignment vertical="center"/>
      <protection locked="0"/>
    </xf>
    <xf numFmtId="178" fontId="0" fillId="0" borderId="13" xfId="0" applyNumberFormat="1" applyBorder="1" applyProtection="1">
      <alignment vertical="center"/>
      <protection locked="0"/>
    </xf>
    <xf numFmtId="179" fontId="10" fillId="0" borderId="1" xfId="0" applyNumberFormat="1" applyFont="1" applyBorder="1" applyAlignment="1" applyProtection="1">
      <alignment horizontal="center" vertical="center"/>
      <protection locked="0"/>
    </xf>
    <xf numFmtId="0" fontId="9" fillId="0" borderId="23" xfId="0" applyFont="1" applyBorder="1" applyAlignment="1">
      <alignment horizontal="distributed" vertical="center" indent="2"/>
    </xf>
    <xf numFmtId="0" fontId="9" fillId="0" borderId="31" xfId="0" applyFont="1" applyBorder="1">
      <alignment vertical="center"/>
    </xf>
    <xf numFmtId="176" fontId="11" fillId="0" borderId="0" xfId="0" applyNumberFormat="1" applyFont="1" applyAlignment="1">
      <alignment horizontal="distributed" vertical="center" indent="14"/>
    </xf>
    <xf numFmtId="0" fontId="9" fillId="0" borderId="0" xfId="0" applyFont="1">
      <alignment vertical="center"/>
    </xf>
    <xf numFmtId="0" fontId="9" fillId="0" borderId="39" xfId="0" applyFont="1" applyBorder="1" applyAlignment="1">
      <alignment horizontal="distributed" vertical="center" indent="2"/>
    </xf>
    <xf numFmtId="0" fontId="0" fillId="0" borderId="8" xfId="0" applyBorder="1" applyAlignment="1" applyProtection="1">
      <alignment vertical="center" shrinkToFit="1"/>
      <protection locked="0"/>
    </xf>
    <xf numFmtId="0" fontId="0" fillId="0" borderId="11" xfId="0" applyBorder="1" applyAlignment="1" applyProtection="1">
      <alignment vertical="center" shrinkToFit="1"/>
      <protection locked="0"/>
    </xf>
    <xf numFmtId="0" fontId="0" fillId="0" borderId="37" xfId="0" applyBorder="1" applyAlignment="1" applyProtection="1">
      <alignment vertical="center" shrinkToFit="1"/>
      <protection locked="0"/>
    </xf>
    <xf numFmtId="0" fontId="0" fillId="0" borderId="14" xfId="0" applyBorder="1" applyAlignment="1" applyProtection="1">
      <alignment vertical="center" shrinkToFit="1"/>
      <protection locked="0"/>
    </xf>
    <xf numFmtId="0" fontId="0" fillId="0" borderId="48" xfId="0" applyBorder="1" applyAlignment="1" applyProtection="1">
      <alignment horizontal="left" vertical="center" shrinkToFit="1"/>
      <protection locked="0"/>
    </xf>
    <xf numFmtId="177" fontId="9" fillId="0" borderId="17" xfId="2" applyNumberFormat="1" applyFont="1" applyBorder="1">
      <alignment vertical="center"/>
    </xf>
    <xf numFmtId="177" fontId="9" fillId="0" borderId="13" xfId="2" applyNumberFormat="1" applyFont="1" applyBorder="1">
      <alignment vertical="center"/>
    </xf>
    <xf numFmtId="177" fontId="9" fillId="0" borderId="18" xfId="2" applyNumberFormat="1" applyFont="1" applyBorder="1">
      <alignment vertical="center"/>
    </xf>
    <xf numFmtId="177" fontId="9" fillId="0" borderId="41" xfId="2" applyNumberFormat="1" applyFont="1" applyBorder="1">
      <alignment vertical="center"/>
    </xf>
    <xf numFmtId="177" fontId="9" fillId="0" borderId="26" xfId="2" applyNumberFormat="1" applyFont="1" applyBorder="1">
      <alignment vertical="center"/>
    </xf>
    <xf numFmtId="177" fontId="9" fillId="0" borderId="7" xfId="2" applyNumberFormat="1" applyFont="1" applyBorder="1">
      <alignment vertical="center"/>
    </xf>
    <xf numFmtId="177" fontId="9" fillId="0" borderId="28" xfId="2" applyNumberFormat="1" applyFont="1" applyBorder="1">
      <alignment vertical="center"/>
    </xf>
    <xf numFmtId="177" fontId="9" fillId="0" borderId="42" xfId="2" applyNumberFormat="1" applyFont="1" applyBorder="1">
      <alignment vertical="center"/>
    </xf>
    <xf numFmtId="177" fontId="9" fillId="0" borderId="19" xfId="2" applyNumberFormat="1" applyFont="1" applyBorder="1">
      <alignment vertical="center"/>
    </xf>
    <xf numFmtId="177" fontId="9" fillId="0" borderId="20" xfId="2" applyNumberFormat="1" applyFont="1" applyBorder="1">
      <alignment vertical="center"/>
    </xf>
    <xf numFmtId="177" fontId="9" fillId="0" borderId="21" xfId="2" applyNumberFormat="1" applyFont="1" applyBorder="1">
      <alignment vertical="center"/>
    </xf>
    <xf numFmtId="177" fontId="9" fillId="0" borderId="25" xfId="2" applyNumberFormat="1" applyFont="1" applyBorder="1">
      <alignment vertical="center"/>
    </xf>
    <xf numFmtId="177" fontId="9" fillId="0" borderId="22" xfId="2" applyNumberFormat="1" applyFont="1" applyBorder="1">
      <alignment vertical="center"/>
    </xf>
    <xf numFmtId="177" fontId="9" fillId="0" borderId="27" xfId="2" applyNumberFormat="1" applyFont="1" applyBorder="1">
      <alignment vertical="center"/>
    </xf>
    <xf numFmtId="177" fontId="9" fillId="0" borderId="43" xfId="2" applyNumberFormat="1" applyFont="1" applyBorder="1">
      <alignment vertical="center"/>
    </xf>
    <xf numFmtId="177" fontId="9" fillId="0" borderId="15" xfId="2" applyNumberFormat="1" applyFont="1" applyBorder="1">
      <alignment vertical="center"/>
    </xf>
    <xf numFmtId="177" fontId="9" fillId="0" borderId="10" xfId="2" applyNumberFormat="1" applyFont="1" applyBorder="1">
      <alignment vertical="center"/>
    </xf>
    <xf numFmtId="177" fontId="9" fillId="0" borderId="16" xfId="2" applyNumberFormat="1" applyFont="1" applyBorder="1">
      <alignment vertical="center"/>
    </xf>
    <xf numFmtId="177" fontId="9" fillId="0" borderId="44" xfId="2" applyNumberFormat="1" applyFont="1" applyBorder="1">
      <alignment vertical="center"/>
    </xf>
    <xf numFmtId="177" fontId="9" fillId="0" borderId="32" xfId="2" applyNumberFormat="1" applyFont="1" applyBorder="1">
      <alignment vertical="center"/>
    </xf>
    <xf numFmtId="177" fontId="9" fillId="0" borderId="33" xfId="2" applyNumberFormat="1" applyFont="1" applyBorder="1">
      <alignment vertical="center"/>
    </xf>
    <xf numFmtId="177" fontId="9" fillId="0" borderId="40" xfId="2" applyNumberFormat="1" applyFont="1" applyBorder="1">
      <alignment vertical="center"/>
    </xf>
    <xf numFmtId="177" fontId="9" fillId="0" borderId="1" xfId="2" applyNumberFormat="1" applyFont="1" applyBorder="1">
      <alignment vertical="center"/>
    </xf>
    <xf numFmtId="177" fontId="9" fillId="0" borderId="33" xfId="0" applyNumberFormat="1" applyFont="1" applyBorder="1">
      <alignment vertical="center"/>
    </xf>
    <xf numFmtId="177" fontId="9" fillId="0" borderId="40" xfId="0" applyNumberFormat="1" applyFont="1" applyBorder="1">
      <alignment vertical="center"/>
    </xf>
    <xf numFmtId="177" fontId="9" fillId="0" borderId="45" xfId="0" applyNumberFormat="1" applyFont="1" applyBorder="1">
      <alignment vertical="center"/>
    </xf>
    <xf numFmtId="177" fontId="9" fillId="0" borderId="46" xfId="2" applyNumberFormat="1" applyFont="1" applyBorder="1">
      <alignment vertical="center"/>
    </xf>
    <xf numFmtId="177" fontId="9" fillId="0" borderId="45" xfId="2" applyNumberFormat="1" applyFont="1" applyBorder="1">
      <alignment vertical="center"/>
    </xf>
    <xf numFmtId="0" fontId="9" fillId="0" borderId="4" xfId="0" applyFont="1" applyBorder="1">
      <alignment vertical="center"/>
    </xf>
    <xf numFmtId="177" fontId="9" fillId="0" borderId="4" xfId="0" applyNumberFormat="1" applyFont="1" applyBorder="1">
      <alignment vertical="center"/>
    </xf>
    <xf numFmtId="177" fontId="9" fillId="0" borderId="0" xfId="0" applyNumberFormat="1" applyFont="1" applyBorder="1">
      <alignment vertical="center"/>
    </xf>
    <xf numFmtId="0" fontId="9" fillId="0" borderId="14" xfId="0" applyFont="1" applyBorder="1" applyAlignment="1">
      <alignment horizontal="distributed" vertical="center" indent="2"/>
    </xf>
    <xf numFmtId="177" fontId="9" fillId="0" borderId="54" xfId="2" applyNumberFormat="1" applyFont="1" applyBorder="1">
      <alignment vertical="center"/>
    </xf>
    <xf numFmtId="177" fontId="9" fillId="0" borderId="32" xfId="2" applyNumberFormat="1" applyFont="1" applyBorder="1" applyAlignment="1">
      <alignment vertical="center" shrinkToFit="1"/>
    </xf>
    <xf numFmtId="177" fontId="9" fillId="0" borderId="33" xfId="2" applyNumberFormat="1" applyFont="1" applyBorder="1" applyAlignment="1">
      <alignment vertical="center" shrinkToFit="1"/>
    </xf>
    <xf numFmtId="177" fontId="9" fillId="0" borderId="40" xfId="2" applyNumberFormat="1" applyFont="1" applyBorder="1" applyAlignment="1">
      <alignment vertical="center" shrinkToFit="1"/>
    </xf>
    <xf numFmtId="177" fontId="9" fillId="0" borderId="47" xfId="2" applyNumberFormat="1" applyFont="1" applyBorder="1">
      <alignment vertical="center"/>
    </xf>
    <xf numFmtId="177" fontId="16" fillId="0" borderId="0" xfId="0" applyNumberFormat="1" applyFont="1">
      <alignment vertical="center"/>
    </xf>
    <xf numFmtId="0" fontId="0" fillId="0" borderId="0" xfId="0" applyBorder="1" applyAlignment="1" applyProtection="1"/>
    <xf numFmtId="177" fontId="9" fillId="2" borderId="31" xfId="0" applyNumberFormat="1" applyFont="1" applyFill="1" applyBorder="1" applyAlignment="1">
      <alignment horizontal="distributed" vertical="center" justifyLastLine="1"/>
    </xf>
    <xf numFmtId="177" fontId="9" fillId="0" borderId="55" xfId="2" applyNumberFormat="1" applyFont="1" applyBorder="1">
      <alignment vertical="center"/>
    </xf>
    <xf numFmtId="177" fontId="9" fillId="0" borderId="56" xfId="2" applyNumberFormat="1" applyFont="1" applyBorder="1">
      <alignment vertical="center"/>
    </xf>
    <xf numFmtId="177" fontId="9" fillId="0" borderId="57" xfId="2" applyNumberFormat="1" applyFont="1" applyBorder="1">
      <alignment vertical="center"/>
    </xf>
    <xf numFmtId="177" fontId="9" fillId="0" borderId="58" xfId="2" applyNumberFormat="1" applyFont="1" applyBorder="1">
      <alignment vertical="center"/>
    </xf>
    <xf numFmtId="177" fontId="9" fillId="0" borderId="59" xfId="2" applyNumberFormat="1" applyFont="1" applyBorder="1">
      <alignment vertical="center"/>
    </xf>
    <xf numFmtId="177" fontId="9" fillId="0" borderId="31" xfId="2" applyNumberFormat="1" applyFont="1" applyBorder="1">
      <alignment vertical="center"/>
    </xf>
    <xf numFmtId="177" fontId="9" fillId="0" borderId="20" xfId="2" quotePrefix="1" applyNumberFormat="1" applyFont="1" applyBorder="1">
      <alignment vertical="center"/>
    </xf>
    <xf numFmtId="177" fontId="9" fillId="0" borderId="23" xfId="2" applyNumberFormat="1" applyFont="1" applyBorder="1">
      <alignment vertical="center"/>
    </xf>
    <xf numFmtId="177" fontId="9" fillId="0" borderId="14" xfId="2" applyNumberFormat="1" applyFont="1" applyBorder="1">
      <alignment vertical="center"/>
    </xf>
    <xf numFmtId="177" fontId="9" fillId="0" borderId="39" xfId="2" quotePrefix="1" applyNumberFormat="1" applyFont="1" applyBorder="1">
      <alignment vertical="center"/>
    </xf>
    <xf numFmtId="177" fontId="9" fillId="0" borderId="34" xfId="2" applyNumberFormat="1" applyFont="1" applyBorder="1" applyAlignment="1">
      <alignment vertical="center" shrinkToFit="1"/>
    </xf>
    <xf numFmtId="177" fontId="9" fillId="0" borderId="8" xfId="2" applyNumberFormat="1" applyFont="1" applyBorder="1">
      <alignment vertical="center"/>
    </xf>
    <xf numFmtId="177" fontId="9" fillId="0" borderId="11" xfId="2" applyNumberFormat="1" applyFont="1" applyBorder="1">
      <alignment vertical="center"/>
    </xf>
    <xf numFmtId="177" fontId="9" fillId="2" borderId="34" xfId="0" applyNumberFormat="1" applyFont="1" applyFill="1" applyBorder="1" applyAlignment="1">
      <alignment horizontal="distributed" vertical="center" justifyLastLine="1"/>
    </xf>
    <xf numFmtId="177" fontId="9" fillId="0" borderId="37" xfId="2" applyNumberFormat="1" applyFont="1" applyBorder="1">
      <alignment vertical="center"/>
    </xf>
    <xf numFmtId="177" fontId="9" fillId="0" borderId="60" xfId="2" applyNumberFormat="1" applyFont="1" applyBorder="1">
      <alignment vertical="center"/>
    </xf>
    <xf numFmtId="177" fontId="9" fillId="0" borderId="49" xfId="2" applyNumberFormat="1" applyFont="1" applyBorder="1">
      <alignment vertical="center"/>
    </xf>
    <xf numFmtId="177" fontId="9" fillId="0" borderId="34" xfId="0" applyNumberFormat="1" applyFont="1" applyBorder="1">
      <alignment vertical="center"/>
    </xf>
    <xf numFmtId="177" fontId="9" fillId="0" borderId="39" xfId="2" applyNumberFormat="1" applyFont="1" applyBorder="1">
      <alignment vertical="center"/>
    </xf>
    <xf numFmtId="177" fontId="9" fillId="0" borderId="34" xfId="2" applyNumberFormat="1" applyFont="1" applyBorder="1">
      <alignment vertical="center"/>
    </xf>
    <xf numFmtId="177" fontId="9" fillId="0" borderId="57" xfId="2" quotePrefix="1" applyNumberFormat="1" applyFont="1" applyBorder="1">
      <alignment vertical="center"/>
    </xf>
    <xf numFmtId="177" fontId="9" fillId="0" borderId="31" xfId="2" applyNumberFormat="1" applyFont="1" applyBorder="1" applyAlignment="1">
      <alignment vertical="center" shrinkToFit="1"/>
    </xf>
    <xf numFmtId="177" fontId="9" fillId="3" borderId="0" xfId="0" applyNumberFormat="1" applyFont="1" applyFill="1">
      <alignment vertical="center"/>
    </xf>
    <xf numFmtId="0" fontId="2" fillId="0" borderId="0" xfId="0" applyFont="1" applyAlignment="1" applyProtection="1">
      <alignment horizontal="center" vertical="center"/>
    </xf>
    <xf numFmtId="0" fontId="0" fillId="0" borderId="0" xfId="0" applyProtection="1">
      <alignment vertical="center"/>
    </xf>
    <xf numFmtId="0" fontId="0" fillId="2" borderId="24" xfId="0" applyFill="1" applyBorder="1" applyAlignment="1" applyProtection="1">
      <alignment horizontal="distributed" vertical="center" justifyLastLine="1"/>
    </xf>
    <xf numFmtId="0" fontId="0" fillId="2" borderId="22" xfId="0" applyFill="1" applyBorder="1" applyAlignment="1" applyProtection="1">
      <alignment horizontal="distributed" vertical="center" justifyLastLine="1"/>
    </xf>
    <xf numFmtId="0" fontId="0" fillId="0" borderId="6" xfId="0" applyBorder="1" applyAlignment="1" applyProtection="1">
      <alignment vertical="center" textRotation="255"/>
    </xf>
    <xf numFmtId="0" fontId="0" fillId="0" borderId="9" xfId="0" applyBorder="1" applyAlignment="1" applyProtection="1">
      <alignment vertical="center" textRotation="255"/>
    </xf>
    <xf numFmtId="0" fontId="0" fillId="0" borderId="12" xfId="0" applyBorder="1" applyAlignment="1" applyProtection="1">
      <alignment vertical="center" textRotation="255"/>
    </xf>
    <xf numFmtId="0" fontId="0" fillId="0" borderId="38" xfId="0" applyBorder="1" applyAlignment="1" applyProtection="1">
      <alignment horizontal="distributed" vertical="center" justifyLastLine="1"/>
    </xf>
    <xf numFmtId="0" fontId="0" fillId="0" borderId="36" xfId="0" applyBorder="1" applyAlignment="1" applyProtection="1">
      <alignment horizontal="distributed" vertical="center" justifyLastLine="1"/>
    </xf>
    <xf numFmtId="0" fontId="0" fillId="0" borderId="6" xfId="0" applyBorder="1" applyAlignment="1" applyProtection="1">
      <alignment horizontal="distributed" vertical="center" indent="1"/>
    </xf>
    <xf numFmtId="0" fontId="0" fillId="0" borderId="7" xfId="0" applyBorder="1" applyAlignment="1" applyProtection="1">
      <alignment horizontal="distributed" vertical="center" indent="1"/>
    </xf>
    <xf numFmtId="0" fontId="0" fillId="0" borderId="9" xfId="0" applyBorder="1" applyAlignment="1" applyProtection="1">
      <alignment horizontal="distributed" vertical="center" indent="1"/>
    </xf>
    <xf numFmtId="0" fontId="0" fillId="0" borderId="10" xfId="0" applyBorder="1" applyAlignment="1" applyProtection="1">
      <alignment horizontal="distributed" vertical="center" indent="1"/>
    </xf>
    <xf numFmtId="181" fontId="15" fillId="0" borderId="0" xfId="0" applyNumberFormat="1" applyFont="1" applyAlignment="1" applyProtection="1">
      <alignment horizontal="left" vertical="center" indent="3"/>
    </xf>
    <xf numFmtId="0" fontId="15" fillId="0" borderId="0" xfId="0" applyFont="1" applyAlignment="1" applyProtection="1">
      <alignment horizontal="left" vertical="center" indent="3"/>
    </xf>
    <xf numFmtId="0" fontId="2" fillId="0" borderId="0" xfId="0" applyFont="1" applyAlignment="1" applyProtection="1">
      <alignment horizontal="distributed" indent="8"/>
    </xf>
    <xf numFmtId="0" fontId="0" fillId="0" borderId="0" xfId="0" applyAlignment="1" applyProtection="1">
      <alignment horizontal="right" vertical="center"/>
    </xf>
    <xf numFmtId="0" fontId="0" fillId="0" borderId="3" xfId="0" applyBorder="1" applyAlignment="1" applyProtection="1">
      <alignment vertical="center" wrapText="1"/>
    </xf>
    <xf numFmtId="0" fontId="0" fillId="0" borderId="4" xfId="0" applyBorder="1" applyAlignment="1" applyProtection="1">
      <alignment vertical="center" wrapText="1"/>
    </xf>
    <xf numFmtId="0" fontId="0" fillId="0" borderId="50" xfId="0" applyBorder="1" applyAlignment="1" applyProtection="1">
      <alignment vertical="center" wrapText="1"/>
    </xf>
    <xf numFmtId="0" fontId="0" fillId="0" borderId="0" xfId="0" applyAlignment="1" applyProtection="1">
      <alignment vertical="center" wrapText="1"/>
    </xf>
    <xf numFmtId="0" fontId="0" fillId="0" borderId="5" xfId="0" applyBorder="1" applyAlignment="1" applyProtection="1">
      <alignment vertical="center" wrapText="1"/>
    </xf>
    <xf numFmtId="0" fontId="0" fillId="0" borderId="2" xfId="0" applyBorder="1" applyAlignment="1" applyProtection="1">
      <alignment vertical="center" wrapText="1"/>
    </xf>
    <xf numFmtId="0" fontId="0" fillId="0" borderId="49" xfId="0" applyBorder="1" applyAlignment="1" applyProtection="1">
      <alignment vertical="center" wrapText="1"/>
    </xf>
    <xf numFmtId="0" fontId="0" fillId="0" borderId="51" xfId="0" applyBorder="1" applyAlignment="1" applyProtection="1">
      <alignment vertical="center" wrapText="1"/>
    </xf>
    <xf numFmtId="0" fontId="0" fillId="0" borderId="48" xfId="0" applyBorder="1" applyAlignment="1" applyProtection="1">
      <alignment vertical="center" wrapText="1"/>
    </xf>
    <xf numFmtId="0" fontId="0" fillId="0" borderId="0" xfId="0" applyBorder="1" applyAlignment="1" applyProtection="1">
      <alignment vertical="center" wrapText="1"/>
    </xf>
    <xf numFmtId="0" fontId="2" fillId="0" borderId="0" xfId="0" applyFont="1" applyAlignment="1" applyProtection="1">
      <alignment horizontal="distributed" indent="8"/>
      <protection locked="0"/>
    </xf>
    <xf numFmtId="181" fontId="15" fillId="0" borderId="0" xfId="0" applyNumberFormat="1" applyFont="1" applyAlignment="1" applyProtection="1">
      <alignment horizontal="left" vertical="center" indent="3"/>
      <protection locked="0"/>
    </xf>
    <xf numFmtId="0" fontId="15" fillId="0" borderId="0" xfId="0" applyFont="1" applyAlignment="1" applyProtection="1">
      <alignment horizontal="left" vertical="center" indent="3"/>
      <protection locked="0"/>
    </xf>
    <xf numFmtId="0" fontId="0" fillId="0" borderId="0" xfId="0" applyAlignment="1" applyProtection="1">
      <alignment horizontal="right" vertical="center"/>
      <protection hidden="1"/>
    </xf>
    <xf numFmtId="0" fontId="9" fillId="0" borderId="12" xfId="0" applyFont="1" applyBorder="1" applyAlignment="1">
      <alignment vertical="center" textRotation="255"/>
    </xf>
    <xf numFmtId="0" fontId="9" fillId="0" borderId="6" xfId="0" applyFont="1" applyBorder="1" applyAlignment="1">
      <alignment vertical="center" textRotation="255"/>
    </xf>
    <xf numFmtId="0" fontId="9" fillId="0" borderId="29" xfId="0" applyFont="1" applyBorder="1" applyAlignment="1">
      <alignment vertical="center" textRotation="255"/>
    </xf>
    <xf numFmtId="0" fontId="9" fillId="0" borderId="24" xfId="0" applyFont="1" applyBorder="1" applyAlignment="1">
      <alignment vertical="center" textRotation="255"/>
    </xf>
    <xf numFmtId="0" fontId="9" fillId="0" borderId="9" xfId="0" applyFont="1" applyBorder="1" applyAlignment="1">
      <alignment vertical="center" textRotation="255"/>
    </xf>
    <xf numFmtId="0" fontId="9" fillId="0" borderId="35" xfId="0" applyFont="1" applyBorder="1" applyAlignment="1">
      <alignment horizontal="distributed" vertical="center" justifyLastLine="1"/>
    </xf>
    <xf numFmtId="0" fontId="9" fillId="0" borderId="34" xfId="0" applyFont="1" applyBorder="1" applyAlignment="1">
      <alignment horizontal="distributed" vertical="center" justifyLastLine="1"/>
    </xf>
    <xf numFmtId="176" fontId="11" fillId="0" borderId="0" xfId="0" applyNumberFormat="1" applyFont="1" applyAlignment="1">
      <alignment horizontal="distributed" vertical="center" indent="20"/>
    </xf>
    <xf numFmtId="0" fontId="9" fillId="2" borderId="35" xfId="0" applyFont="1" applyFill="1" applyBorder="1" applyAlignment="1">
      <alignment horizontal="distributed" vertical="center" justifyLastLine="1"/>
    </xf>
    <xf numFmtId="0" fontId="9" fillId="2" borderId="34" xfId="0" applyFont="1" applyFill="1" applyBorder="1" applyAlignment="1">
      <alignment horizontal="distributed" vertical="center" justifyLastLine="1"/>
    </xf>
    <xf numFmtId="0" fontId="9" fillId="0" borderId="12" xfId="0" applyFont="1" applyBorder="1" applyAlignment="1">
      <alignment horizontal="center" vertical="center" wrapText="1"/>
    </xf>
    <xf numFmtId="0" fontId="9" fillId="0" borderId="6" xfId="0" applyFont="1" applyBorder="1" applyAlignment="1">
      <alignment horizontal="center" vertical="center"/>
    </xf>
    <xf numFmtId="0" fontId="9" fillId="0" borderId="29" xfId="0" applyFont="1" applyBorder="1" applyAlignment="1">
      <alignment horizontal="center" vertical="center"/>
    </xf>
    <xf numFmtId="0" fontId="9" fillId="0" borderId="24" xfId="0" applyFont="1" applyBorder="1" applyAlignment="1">
      <alignment horizontal="center" vertical="center" wrapText="1"/>
    </xf>
    <xf numFmtId="0" fontId="9" fillId="0" borderId="9" xfId="0" applyFont="1" applyBorder="1" applyAlignment="1">
      <alignment horizontal="center" vertical="center"/>
    </xf>
    <xf numFmtId="0" fontId="9" fillId="0" borderId="30" xfId="0" applyFont="1" applyBorder="1" applyAlignment="1">
      <alignment horizontal="distributed" vertical="center" justifyLastLine="1"/>
    </xf>
    <xf numFmtId="0" fontId="9" fillId="0" borderId="45" xfId="0" applyFont="1" applyBorder="1" applyAlignment="1">
      <alignment horizontal="distributed" vertical="center" justifyLastLine="1"/>
    </xf>
    <xf numFmtId="0" fontId="9" fillId="0" borderId="35" xfId="0" applyFont="1" applyBorder="1" applyAlignment="1">
      <alignment horizontal="distributed" vertical="center" indent="2"/>
    </xf>
    <xf numFmtId="0" fontId="9" fillId="0" borderId="34" xfId="0" applyFont="1" applyBorder="1" applyAlignment="1">
      <alignment horizontal="distributed" vertical="center" indent="2"/>
    </xf>
    <xf numFmtId="0" fontId="9" fillId="0" borderId="24" xfId="0" applyFont="1" applyBorder="1" applyAlignment="1">
      <alignment horizontal="distributed" vertical="center" indent="2"/>
    </xf>
    <xf numFmtId="0" fontId="9" fillId="0" borderId="23" xfId="0" applyFont="1" applyBorder="1" applyAlignment="1">
      <alignment horizontal="distributed" vertical="center" indent="2"/>
    </xf>
    <xf numFmtId="0" fontId="9" fillId="0" borderId="6" xfId="0" applyFont="1" applyBorder="1" applyAlignment="1">
      <alignment horizontal="distributed" vertical="center" indent="2"/>
    </xf>
    <xf numFmtId="0" fontId="9" fillId="0" borderId="8" xfId="0" applyFont="1" applyBorder="1" applyAlignment="1">
      <alignment horizontal="distributed" vertical="center" indent="2"/>
    </xf>
    <xf numFmtId="0" fontId="9" fillId="0" borderId="29" xfId="0" applyFont="1" applyBorder="1" applyAlignment="1">
      <alignment horizontal="distributed" vertical="center" indent="2"/>
    </xf>
    <xf numFmtId="0" fontId="9" fillId="0" borderId="39" xfId="0" applyFont="1" applyBorder="1" applyAlignment="1">
      <alignment horizontal="distributed" vertical="center" indent="2"/>
    </xf>
    <xf numFmtId="0" fontId="9" fillId="0" borderId="0" xfId="0" applyFont="1">
      <alignment vertical="center"/>
    </xf>
    <xf numFmtId="0" fontId="9" fillId="0" borderId="9" xfId="0" applyFont="1" applyBorder="1" applyAlignment="1">
      <alignment horizontal="distributed" vertical="center" wrapText="1" indent="2"/>
    </xf>
    <xf numFmtId="0" fontId="9" fillId="0" borderId="11" xfId="0" applyFont="1" applyBorder="1" applyAlignment="1">
      <alignment horizontal="distributed" vertical="center" indent="2"/>
    </xf>
    <xf numFmtId="0" fontId="9" fillId="0" borderId="4" xfId="0" applyFont="1" applyBorder="1">
      <alignment vertical="center"/>
    </xf>
    <xf numFmtId="0" fontId="9" fillId="0" borderId="52" xfId="0" applyFont="1" applyBorder="1" applyAlignment="1">
      <alignment horizontal="center" vertical="center" wrapText="1"/>
    </xf>
    <xf numFmtId="0" fontId="0" fillId="0" borderId="53" xfId="0" applyBorder="1" applyAlignment="1">
      <alignment horizontal="center" vertical="center"/>
    </xf>
    <xf numFmtId="0" fontId="0" fillId="0" borderId="12" xfId="0" applyBorder="1" applyAlignment="1">
      <alignment horizontal="center" vertical="center"/>
    </xf>
    <xf numFmtId="0" fontId="9" fillId="0" borderId="29" xfId="0" applyFont="1" applyBorder="1" applyAlignment="1">
      <alignment horizontal="center" vertical="center" wrapText="1"/>
    </xf>
  </cellXfs>
  <cellStyles count="4">
    <cellStyle name="桁区切り" xfId="3" builtinId="6"/>
    <cellStyle name="桁区切り 2" xfId="2"/>
    <cellStyle name="標準" xfId="0" builtinId="0" customBuiltin="1"/>
    <cellStyle name="標準 2" xfId="1"/>
  </cellStyles>
  <dxfs count="10">
    <dxf>
      <font>
        <color theme="0"/>
      </font>
      <fill>
        <patternFill>
          <bgColor rgb="FFFF0000"/>
        </patternFill>
      </fill>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fill>
        <patternFill>
          <bgColor rgb="FFFF0000"/>
        </patternFill>
      </fill>
    </dxf>
  </dxfs>
  <tableStyles count="0" defaultTableStyle="TableStyleMedium2" defaultPivotStyle="PivotStyleLight16"/>
  <colors>
    <mruColors>
      <color rgb="FFFFFFCC"/>
      <color rgb="FFFFFFDB"/>
      <color rgb="FFFFFFAB"/>
      <color rgb="FFFFFF87"/>
      <color rgb="FFFFFF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calcChain" Target="calcChain.xml" />
  <Relationship Id="rId3" Type="http://schemas.openxmlformats.org/officeDocument/2006/relationships/worksheet" Target="worksheets/sheet3.xml" />
  <Relationship Id="rId7" Type="http://schemas.openxmlformats.org/officeDocument/2006/relationships/sharedStrings" Target="sharedStrings.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styles" Target="styles.xml" />
  <Relationship Id="rId5" Type="http://schemas.openxmlformats.org/officeDocument/2006/relationships/theme" Target="theme/theme1.xml" />
  <Relationship Id="rId4" Type="http://schemas.openxmlformats.org/officeDocument/2006/relationships/worksheet" Target="worksheets/sheet4.xml" />
</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oneCellAnchor>
    <xdr:from>
      <xdr:col>0</xdr:col>
      <xdr:colOff>0</xdr:colOff>
      <xdr:row>44</xdr:row>
      <xdr:rowOff>28575</xdr:rowOff>
    </xdr:from>
    <xdr:ext cx="179592" cy="165229"/>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0" y="8505825"/>
          <a:ext cx="179592" cy="1652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36000" tIns="36000" rIns="36000" bIns="36000" rtlCol="0" anchor="t">
          <a:spAutoFit/>
        </a:bodyPr>
        <a:lstStyle/>
        <a:p>
          <a:r>
            <a:rPr kumimoji="1" lang="en-US" altLang="ja-JP" sz="600">
              <a:latin typeface="Century" panose="02040604050505020304" pitchFamily="18" charset="0"/>
            </a:rPr>
            <a:t>(C)</a:t>
          </a:r>
          <a:endParaRPr kumimoji="1" lang="ja-JP" altLang="en-US" sz="600">
            <a:latin typeface="Century" panose="02040604050505020304" pitchFamily="18" charset="0"/>
          </a:endParaRPr>
        </a:p>
      </xdr:txBody>
    </xdr:sp>
    <xdr:clientData/>
  </xdr:oneCellAnchor>
  <xdr:oneCellAnchor>
    <xdr:from>
      <xdr:col>10</xdr:col>
      <xdr:colOff>476250</xdr:colOff>
      <xdr:row>46</xdr:row>
      <xdr:rowOff>47278</xdr:rowOff>
    </xdr:from>
    <xdr:ext cx="3994150" cy="498822"/>
    <xdr:sp macro="" textlink="">
      <xdr:nvSpPr>
        <xdr:cNvPr id="7" name="正方形/長方形 6">
          <a:extLst>
            <a:ext uri="{FF2B5EF4-FFF2-40B4-BE49-F238E27FC236}">
              <a16:creationId xmlns:a16="http://schemas.microsoft.com/office/drawing/2014/main" id="{00000000-0008-0000-0000-000007000000}"/>
            </a:ext>
          </a:extLst>
        </xdr:cNvPr>
        <xdr:cNvSpPr/>
      </xdr:nvSpPr>
      <xdr:spPr>
        <a:xfrm>
          <a:off x="6654800" y="7121178"/>
          <a:ext cx="3994150" cy="498822"/>
        </a:xfrm>
        <a:prstGeom prst="rect">
          <a:avLst/>
        </a:prstGeom>
      </xdr:spPr>
      <xdr:style>
        <a:lnRef idx="1">
          <a:schemeClr val="accent3"/>
        </a:lnRef>
        <a:fillRef idx="2">
          <a:schemeClr val="accent3"/>
        </a:fillRef>
        <a:effectRef idx="1">
          <a:schemeClr val="accent3"/>
        </a:effectRef>
        <a:fontRef idx="minor">
          <a:schemeClr val="dk1"/>
        </a:fontRef>
      </xdr:style>
      <xdr:txBody>
        <a:bodyPr vertOverflow="clip" horzOverflow="clip" wrap="square" rtlCol="0" anchor="t" anchorCtr="1">
          <a:noAutofit/>
        </a:bodyPr>
        <a:lstStyle/>
        <a:p>
          <a:pPr indent="-457200" rtl="0"/>
          <a:r>
            <a:rPr lang="en-US" altLang="ja-JP" sz="800" b="1" i="0" baseline="0">
              <a:solidFill>
                <a:schemeClr val="dk1"/>
              </a:solidFill>
              <a:effectLst/>
              <a:latin typeface="+mn-lt"/>
              <a:ea typeface="+mn-ea"/>
              <a:cs typeface="+mn-cs"/>
            </a:rPr>
            <a:t>※</a:t>
          </a:r>
          <a:r>
            <a:rPr lang="ja-JP" altLang="en-US" sz="800" b="1" i="0" baseline="0">
              <a:solidFill>
                <a:schemeClr val="dk1"/>
              </a:solidFill>
              <a:effectLst/>
              <a:latin typeface="+mn-lt"/>
              <a:ea typeface="+mn-ea"/>
              <a:cs typeface="+mn-cs"/>
            </a:rPr>
            <a:t>作成が終わったら、一度、</a:t>
          </a:r>
          <a:r>
            <a:rPr lang="ja-JP" altLang="ja-JP" sz="800" b="1" i="0" baseline="0">
              <a:solidFill>
                <a:schemeClr val="dk1"/>
              </a:solidFill>
              <a:effectLst/>
              <a:latin typeface="+mn-lt"/>
              <a:ea typeface="+mn-ea"/>
              <a:cs typeface="+mn-cs"/>
            </a:rPr>
            <a:t>メールで</a:t>
          </a:r>
          <a:r>
            <a:rPr lang="ja-JP" altLang="en-US" sz="800" b="1" i="0" baseline="0">
              <a:solidFill>
                <a:schemeClr val="dk1"/>
              </a:solidFill>
              <a:effectLst/>
              <a:latin typeface="+mn-lt"/>
              <a:ea typeface="+mn-ea"/>
              <a:cs typeface="+mn-cs"/>
            </a:rPr>
            <a:t>県事務局に提出</a:t>
          </a:r>
          <a:r>
            <a:rPr lang="ja-JP" altLang="ja-JP" sz="800" b="1" i="0" baseline="0">
              <a:solidFill>
                <a:schemeClr val="dk1"/>
              </a:solidFill>
              <a:effectLst/>
              <a:latin typeface="+mn-lt"/>
              <a:ea typeface="+mn-ea"/>
              <a:cs typeface="+mn-cs"/>
            </a:rPr>
            <a:t>してください。</a:t>
          </a:r>
          <a:endParaRPr lang="en-US" altLang="ja-JP" sz="800" b="1" i="0" baseline="0">
            <a:solidFill>
              <a:schemeClr val="dk1"/>
            </a:solidFill>
            <a:effectLst/>
            <a:latin typeface="+mn-lt"/>
            <a:ea typeface="+mn-ea"/>
            <a:cs typeface="+mn-cs"/>
          </a:endParaRPr>
        </a:p>
        <a:p>
          <a:pPr marL="0" marR="0" indent="-457200" defTabSz="914400" rtl="0" eaLnBrk="1" fontAlgn="auto" latinLnBrk="0" hangingPunct="1">
            <a:lnSpc>
              <a:spcPct val="100000"/>
            </a:lnSpc>
            <a:spcBef>
              <a:spcPts val="0"/>
            </a:spcBef>
            <a:spcAft>
              <a:spcPts val="0"/>
            </a:spcAft>
            <a:buClrTx/>
            <a:buSzTx/>
            <a:buFontTx/>
            <a:buNone/>
            <a:tabLst/>
            <a:defRPr/>
          </a:pPr>
          <a:r>
            <a:rPr lang="en-US" altLang="ja-JP" sz="800" b="1" i="0" baseline="0">
              <a:solidFill>
                <a:schemeClr val="dk1"/>
              </a:solidFill>
              <a:effectLst/>
              <a:latin typeface="+mn-ea"/>
              <a:ea typeface="+mn-ea"/>
              <a:cs typeface="+mn-cs"/>
            </a:rPr>
            <a:t>※</a:t>
          </a:r>
          <a:r>
            <a:rPr lang="ja-JP" altLang="ja-JP" sz="800" b="1" i="0" u="sng" baseline="0">
              <a:solidFill>
                <a:schemeClr val="dk1"/>
              </a:solidFill>
              <a:effectLst/>
              <a:latin typeface="+mn-lt"/>
              <a:ea typeface="+mn-ea"/>
              <a:cs typeface="+mn-cs"/>
            </a:rPr>
            <a:t>県事務局のチェック終了後</a:t>
          </a:r>
          <a:r>
            <a:rPr lang="ja-JP" altLang="en-US" sz="800" b="1" i="0" baseline="0">
              <a:solidFill>
                <a:schemeClr val="dk1"/>
              </a:solidFill>
              <a:effectLst/>
              <a:latin typeface="+mn-lt"/>
              <a:ea typeface="+mn-ea"/>
              <a:cs typeface="+mn-cs"/>
            </a:rPr>
            <a:t>、</a:t>
          </a:r>
          <a:r>
            <a:rPr lang="ja-JP" altLang="en-US" sz="800" b="1" i="0" u="none" baseline="0">
              <a:solidFill>
                <a:srgbClr val="FF0000"/>
              </a:solidFill>
              <a:effectLst/>
              <a:latin typeface="+mn-ea"/>
              <a:ea typeface="+mn-ea"/>
              <a:cs typeface="+mn-cs"/>
            </a:rPr>
            <a:t>部長決裁→押印、県事務局へ郵送</a:t>
          </a:r>
          <a:r>
            <a:rPr lang="ja-JP" altLang="en-US" sz="800" b="1" i="0" u="none" baseline="0">
              <a:solidFill>
                <a:sysClr val="windowText" lastClr="000000"/>
              </a:solidFill>
              <a:effectLst/>
              <a:latin typeface="+mn-ea"/>
              <a:ea typeface="+mn-ea"/>
              <a:cs typeface="+mn-cs"/>
            </a:rPr>
            <a:t>してください</a:t>
          </a:r>
          <a:r>
            <a:rPr lang="ja-JP" altLang="ja-JP" sz="800" b="1" i="0" baseline="0">
              <a:solidFill>
                <a:schemeClr val="dk1"/>
              </a:solidFill>
              <a:effectLst/>
              <a:latin typeface="+mn-ea"/>
              <a:ea typeface="+mn-ea"/>
              <a:cs typeface="+mn-cs"/>
            </a:rPr>
            <a:t>。</a:t>
          </a:r>
          <a:r>
            <a:rPr lang="en-US" altLang="ja-JP" sz="800" b="1" i="0" baseline="0">
              <a:solidFill>
                <a:schemeClr val="dk1"/>
              </a:solidFill>
              <a:effectLst/>
              <a:latin typeface="+mn-ea"/>
              <a:ea typeface="+mn-ea"/>
              <a:cs typeface="+mn-cs"/>
            </a:rPr>
            <a:t/>
          </a:r>
          <a:br>
            <a:rPr lang="en-US" altLang="ja-JP" sz="800" b="1" i="0" baseline="0">
              <a:solidFill>
                <a:schemeClr val="dk1"/>
              </a:solidFill>
              <a:effectLst/>
              <a:latin typeface="+mn-ea"/>
              <a:ea typeface="+mn-ea"/>
              <a:cs typeface="+mn-cs"/>
            </a:rPr>
          </a:br>
          <a:r>
            <a:rPr lang="en-US" altLang="ja-JP" sz="800" b="1" i="0" baseline="0">
              <a:solidFill>
                <a:schemeClr val="dk1"/>
              </a:solidFill>
              <a:effectLst/>
              <a:latin typeface="+mn-ea"/>
              <a:ea typeface="+mn-ea"/>
              <a:cs typeface="+mn-cs"/>
            </a:rPr>
            <a:t>※</a:t>
          </a:r>
          <a:r>
            <a:rPr lang="ja-JP" altLang="ja-JP" sz="800" b="1" i="0" baseline="0">
              <a:solidFill>
                <a:srgbClr val="FF0000"/>
              </a:solidFill>
              <a:effectLst/>
              <a:latin typeface="+mn-ea"/>
              <a:ea typeface="+mn-ea"/>
              <a:cs typeface="+mn-cs"/>
            </a:rPr>
            <a:t>印刷はＡ</a:t>
          </a:r>
          <a:r>
            <a:rPr lang="ja-JP" altLang="en-US" sz="800" b="1" i="0" baseline="0">
              <a:solidFill>
                <a:srgbClr val="FF0000"/>
              </a:solidFill>
              <a:effectLst/>
              <a:latin typeface="+mn-ea"/>
              <a:ea typeface="+mn-ea"/>
              <a:cs typeface="+mn-cs"/>
            </a:rPr>
            <a:t>４</a:t>
          </a:r>
          <a:r>
            <a:rPr lang="ja-JP" altLang="ja-JP" sz="800" b="1" i="0" baseline="0">
              <a:solidFill>
                <a:srgbClr val="FF0000"/>
              </a:solidFill>
              <a:effectLst/>
              <a:latin typeface="+mn-ea"/>
              <a:ea typeface="+mn-ea"/>
              <a:cs typeface="+mn-cs"/>
            </a:rPr>
            <a:t>用紙に</a:t>
          </a:r>
          <a:r>
            <a:rPr lang="ja-JP" altLang="ja-JP" sz="800" b="1" i="0" baseline="0">
              <a:solidFill>
                <a:schemeClr val="dk1"/>
              </a:solidFill>
              <a:effectLst/>
              <a:latin typeface="+mn-ea"/>
              <a:ea typeface="+mn-ea"/>
              <a:cs typeface="+mn-cs"/>
            </a:rPr>
            <a:t>お願いします。提出前に　</a:t>
          </a:r>
          <a:r>
            <a:rPr lang="ja-JP" altLang="ja-JP" sz="800" b="1" i="0" baseline="0">
              <a:solidFill>
                <a:srgbClr val="FF0000"/>
              </a:solidFill>
              <a:effectLst/>
              <a:latin typeface="+mn-ea"/>
              <a:ea typeface="+mn-ea"/>
              <a:cs typeface="+mn-cs"/>
            </a:rPr>
            <a:t>シート</a:t>
          </a:r>
          <a:r>
            <a:rPr lang="ja-JP" altLang="en-US" sz="800" b="1" i="0" baseline="0">
              <a:solidFill>
                <a:srgbClr val="FF0000"/>
              </a:solidFill>
              <a:effectLst/>
              <a:latin typeface="+mn-ea"/>
              <a:ea typeface="+mn-ea"/>
              <a:cs typeface="+mn-cs"/>
            </a:rPr>
            <a:t>・</a:t>
          </a:r>
          <a:r>
            <a:rPr lang="ja-JP" altLang="ja-JP" sz="800" b="1" i="0" baseline="0">
              <a:solidFill>
                <a:srgbClr val="FF0000"/>
              </a:solidFill>
              <a:effectLst/>
              <a:latin typeface="+mn-ea"/>
              <a:ea typeface="+mn-ea"/>
              <a:cs typeface="+mn-cs"/>
            </a:rPr>
            <a:t>ブックの保護</a:t>
          </a:r>
          <a:r>
            <a:rPr lang="ja-JP" altLang="ja-JP" sz="800" b="1" i="0" baseline="0">
              <a:solidFill>
                <a:schemeClr val="dk1"/>
              </a:solidFill>
              <a:effectLst/>
              <a:latin typeface="+mn-ea"/>
              <a:ea typeface="+mn-ea"/>
              <a:cs typeface="+mn-cs"/>
            </a:rPr>
            <a:t>を</a:t>
          </a:r>
          <a:r>
            <a:rPr lang="ja-JP" altLang="ja-JP" sz="800" b="1" i="0" baseline="0">
              <a:solidFill>
                <a:srgbClr val="FF0000"/>
              </a:solidFill>
              <a:effectLst/>
              <a:latin typeface="+mn-ea"/>
              <a:ea typeface="+mn-ea"/>
              <a:cs typeface="+mn-cs"/>
            </a:rPr>
            <a:t>解除しない</a:t>
          </a:r>
          <a:r>
            <a:rPr lang="ja-JP" altLang="ja-JP" sz="800" b="1" i="0" baseline="0">
              <a:solidFill>
                <a:sysClr val="windowText" lastClr="000000"/>
              </a:solidFill>
              <a:effectLst/>
              <a:latin typeface="+mn-ea"/>
              <a:ea typeface="+mn-ea"/>
              <a:cs typeface="+mn-cs"/>
            </a:rPr>
            <a:t>でください。</a:t>
          </a:r>
          <a:endParaRPr lang="ja-JP" altLang="ja-JP" sz="800">
            <a:solidFill>
              <a:sysClr val="windowText" lastClr="000000"/>
            </a:solidFill>
            <a:effectLst/>
          </a:endParaRPr>
        </a:p>
      </xdr:txBody>
    </xdr:sp>
    <xdr:clientData/>
  </xdr:oneCellAnchor>
  <xdr:oneCellAnchor>
    <xdr:from>
      <xdr:col>6</xdr:col>
      <xdr:colOff>9525</xdr:colOff>
      <xdr:row>18</xdr:row>
      <xdr:rowOff>15875</xdr:rowOff>
    </xdr:from>
    <xdr:ext cx="2511425" cy="392415"/>
    <xdr:sp macro="" textlink="">
      <xdr:nvSpPr>
        <xdr:cNvPr id="8" name="正方形/長方形 7">
          <a:extLst>
            <a:ext uri="{FF2B5EF4-FFF2-40B4-BE49-F238E27FC236}">
              <a16:creationId xmlns:a16="http://schemas.microsoft.com/office/drawing/2014/main" id="{00000000-0008-0000-0000-000008000000}"/>
            </a:ext>
          </a:extLst>
        </xdr:cNvPr>
        <xdr:cNvSpPr/>
      </xdr:nvSpPr>
      <xdr:spPr>
        <a:xfrm>
          <a:off x="2613025" y="2911475"/>
          <a:ext cx="2511425" cy="392415"/>
        </a:xfrm>
        <a:prstGeom prst="rect">
          <a:avLst/>
        </a:prstGeom>
      </xdr:spPr>
      <xdr:style>
        <a:lnRef idx="1">
          <a:schemeClr val="accent3"/>
        </a:lnRef>
        <a:fillRef idx="2">
          <a:schemeClr val="accent3"/>
        </a:fillRef>
        <a:effectRef idx="1">
          <a:schemeClr val="accent3"/>
        </a:effectRef>
        <a:fontRef idx="minor">
          <a:schemeClr val="dk1"/>
        </a:fontRef>
      </xdr:style>
      <xdr:txBody>
        <a:bodyPr vertOverflow="clip" horzOverflow="clip" wrap="square" rtlCol="0" anchor="t" anchorCtr="1">
          <a:spAutoFit/>
        </a:bodyPr>
        <a:lstStyle/>
        <a:p>
          <a:pPr rtl="0"/>
          <a:r>
            <a:rPr lang="ja-JP" altLang="en-US" sz="900" b="1" i="0" baseline="0">
              <a:solidFill>
                <a:schemeClr val="dk1"/>
              </a:solidFill>
              <a:effectLst/>
              <a:latin typeface="+mn-lt"/>
              <a:ea typeface="+mn-ea"/>
              <a:cs typeface="+mn-cs"/>
            </a:rPr>
            <a:t>内容をできるだけ具体的に（内訳金額も含めて）入力してください</a:t>
          </a:r>
          <a:r>
            <a:rPr lang="ja-JP" altLang="ja-JP" sz="900" b="1" i="0" baseline="0">
              <a:solidFill>
                <a:schemeClr val="dk1"/>
              </a:solidFill>
              <a:effectLst/>
              <a:latin typeface="+mn-lt"/>
              <a:ea typeface="+mn-ea"/>
              <a:cs typeface="+mn-cs"/>
            </a:rPr>
            <a:t>。</a:t>
          </a:r>
          <a:endParaRPr lang="ja-JP" altLang="ja-JP" sz="900">
            <a:effectLst/>
          </a:endParaRPr>
        </a:p>
      </xdr:txBody>
    </xdr:sp>
    <xdr:clientData/>
  </xdr:oneCellAnchor>
  <xdr:oneCellAnchor>
    <xdr:from>
      <xdr:col>10</xdr:col>
      <xdr:colOff>336551</xdr:colOff>
      <xdr:row>8</xdr:row>
      <xdr:rowOff>118828</xdr:rowOff>
    </xdr:from>
    <xdr:ext cx="3340100" cy="434161"/>
    <xdr:sp macro="" textlink="">
      <xdr:nvSpPr>
        <xdr:cNvPr id="10" name="角丸四角形吹き出し 9">
          <a:extLst>
            <a:ext uri="{FF2B5EF4-FFF2-40B4-BE49-F238E27FC236}">
              <a16:creationId xmlns:a16="http://schemas.microsoft.com/office/drawing/2014/main" id="{00000000-0008-0000-0000-00000A000000}"/>
            </a:ext>
          </a:extLst>
        </xdr:cNvPr>
        <xdr:cNvSpPr/>
      </xdr:nvSpPr>
      <xdr:spPr>
        <a:xfrm>
          <a:off x="6515101" y="1477728"/>
          <a:ext cx="3340100" cy="434161"/>
        </a:xfrm>
        <a:prstGeom prst="wedgeRoundRectCallout">
          <a:avLst>
            <a:gd name="adj1" fmla="val -8131"/>
            <a:gd name="adj2" fmla="val -77494"/>
            <a:gd name="adj3" fmla="val 16667"/>
          </a:avLst>
        </a:prstGeom>
        <a:gradFill>
          <a:gsLst>
            <a:gs pos="0">
              <a:srgbClr val="FFFF87">
                <a:alpha val="80000"/>
              </a:srgbClr>
            </a:gs>
            <a:gs pos="35000">
              <a:srgbClr val="FFFFAB">
                <a:alpha val="80000"/>
              </a:srgbClr>
            </a:gs>
            <a:gs pos="100000">
              <a:srgbClr val="FFFFDB">
                <a:alpha val="80000"/>
              </a:srgbClr>
            </a:gs>
          </a:gsLst>
        </a:gradFill>
        <a:ln>
          <a:solidFill>
            <a:srgbClr val="FFC000"/>
          </a:solidFill>
        </a:ln>
      </xdr:spPr>
      <xdr:style>
        <a:lnRef idx="1">
          <a:schemeClr val="accent6"/>
        </a:lnRef>
        <a:fillRef idx="2">
          <a:schemeClr val="accent6"/>
        </a:fillRef>
        <a:effectRef idx="1">
          <a:schemeClr val="accent6"/>
        </a:effectRef>
        <a:fontRef idx="minor">
          <a:schemeClr val="dk1"/>
        </a:fontRef>
      </xdr:style>
      <xdr:txBody>
        <a:bodyPr vertOverflow="clip" horzOverflow="clip" wrap="square" rtlCol="0" anchor="ctr" anchorCtr="0">
          <a:spAutoFit/>
        </a:bodyPr>
        <a:lstStyle/>
        <a:p>
          <a:pPr rtl="0"/>
          <a:r>
            <a:rPr lang="ja-JP" altLang="ja-JP" sz="900" b="0" i="0" baseline="0">
              <a:solidFill>
                <a:schemeClr val="dk1"/>
              </a:solidFill>
              <a:effectLst/>
              <a:latin typeface="+mn-lt"/>
              <a:ea typeface="+mn-ea"/>
              <a:cs typeface="+mn-cs"/>
            </a:rPr>
            <a:t>「事務費補助」は、</a:t>
          </a:r>
          <a:r>
            <a:rPr lang="en-US" altLang="ja-JP" sz="900" b="0" i="0" baseline="0">
              <a:solidFill>
                <a:schemeClr val="dk1"/>
              </a:solidFill>
              <a:effectLst/>
              <a:latin typeface="+mn-lt"/>
              <a:ea typeface="+mn-ea"/>
              <a:cs typeface="+mn-cs"/>
            </a:rPr>
            <a:t>10,000</a:t>
          </a:r>
          <a:r>
            <a:rPr lang="ja-JP" altLang="ja-JP" sz="900" b="0" i="0" baseline="0">
              <a:solidFill>
                <a:schemeClr val="dk1"/>
              </a:solidFill>
              <a:effectLst/>
              <a:latin typeface="+mn-lt"/>
              <a:ea typeface="+mn-ea"/>
              <a:cs typeface="+mn-cs"/>
            </a:rPr>
            <a:t>円</a:t>
          </a:r>
          <a:r>
            <a:rPr lang="ja-JP" altLang="en-US" sz="900" b="0" i="0" baseline="0">
              <a:solidFill>
                <a:schemeClr val="dk1"/>
              </a:solidFill>
              <a:effectLst/>
              <a:latin typeface="+mn-lt"/>
              <a:ea typeface="+mn-ea"/>
              <a:cs typeface="+mn-cs"/>
            </a:rPr>
            <a:t>以内で必要な金額を入力してください</a:t>
          </a:r>
          <a:r>
            <a:rPr lang="ja-JP" altLang="ja-JP" sz="900" b="0" i="0" baseline="0">
              <a:solidFill>
                <a:schemeClr val="dk1"/>
              </a:solidFill>
              <a:effectLst/>
              <a:latin typeface="+mn-lt"/>
              <a:ea typeface="+mn-ea"/>
              <a:cs typeface="+mn-cs"/>
            </a:rPr>
            <a:t>。</a:t>
          </a:r>
          <a:endParaRPr lang="ja-JP" altLang="ja-JP" sz="900">
            <a:effectLst/>
          </a:endParaRPr>
        </a:p>
        <a:p>
          <a:pPr rtl="0"/>
          <a:r>
            <a:rPr lang="ja-JP" altLang="ja-JP" sz="900" b="0" i="0" baseline="0">
              <a:solidFill>
                <a:schemeClr val="dk1"/>
              </a:solidFill>
              <a:effectLst/>
              <a:latin typeface="+mn-lt"/>
              <a:ea typeface="+mn-ea"/>
              <a:cs typeface="+mn-cs"/>
            </a:rPr>
            <a:t>「負担金補助」は、</a:t>
          </a:r>
          <a:r>
            <a:rPr lang="ja-JP" altLang="en-US" sz="900" b="0" i="0" baseline="0">
              <a:solidFill>
                <a:schemeClr val="dk1"/>
              </a:solidFill>
              <a:effectLst/>
              <a:latin typeface="+mn-lt"/>
              <a:ea typeface="+mn-ea"/>
              <a:cs typeface="+mn-cs"/>
            </a:rPr>
            <a:t>上部団体への負担金額を入力してください。</a:t>
          </a:r>
          <a:endParaRPr lang="ja-JP" altLang="ja-JP" sz="900">
            <a:effectLst/>
          </a:endParaRPr>
        </a:p>
      </xdr:txBody>
    </xdr:sp>
    <xdr:clientData/>
  </xdr:oneCellAnchor>
  <xdr:oneCellAnchor>
    <xdr:from>
      <xdr:col>12</xdr:col>
      <xdr:colOff>276225</xdr:colOff>
      <xdr:row>18</xdr:row>
      <xdr:rowOff>85679</xdr:rowOff>
    </xdr:from>
    <xdr:ext cx="2441575" cy="600164"/>
    <xdr:sp macro="" textlink="">
      <xdr:nvSpPr>
        <xdr:cNvPr id="11" name="角丸四角形吹き出し 10">
          <a:extLst>
            <a:ext uri="{FF2B5EF4-FFF2-40B4-BE49-F238E27FC236}">
              <a16:creationId xmlns:a16="http://schemas.microsoft.com/office/drawing/2014/main" id="{00000000-0008-0000-0000-00000B000000}"/>
            </a:ext>
          </a:extLst>
        </xdr:cNvPr>
        <xdr:cNvSpPr/>
      </xdr:nvSpPr>
      <xdr:spPr>
        <a:xfrm>
          <a:off x="7483475" y="2981279"/>
          <a:ext cx="2441575" cy="600164"/>
        </a:xfrm>
        <a:prstGeom prst="wedgeRoundRectCallout">
          <a:avLst>
            <a:gd name="adj1" fmla="val -71633"/>
            <a:gd name="adj2" fmla="val -47421"/>
            <a:gd name="adj3" fmla="val 16667"/>
          </a:avLst>
        </a:prstGeom>
        <a:gradFill>
          <a:gsLst>
            <a:gs pos="0">
              <a:srgbClr val="FFFF87">
                <a:alpha val="80000"/>
              </a:srgbClr>
            </a:gs>
            <a:gs pos="35000">
              <a:srgbClr val="FFFFAB">
                <a:alpha val="80000"/>
              </a:srgbClr>
            </a:gs>
            <a:gs pos="100000">
              <a:srgbClr val="FFFFDB">
                <a:alpha val="80000"/>
              </a:srgbClr>
            </a:gs>
          </a:gsLst>
        </a:gradFill>
        <a:ln>
          <a:solidFill>
            <a:srgbClr val="FFC000"/>
          </a:solidFill>
        </a:ln>
      </xdr:spPr>
      <xdr:style>
        <a:lnRef idx="1">
          <a:schemeClr val="accent6"/>
        </a:lnRef>
        <a:fillRef idx="2">
          <a:schemeClr val="accent6"/>
        </a:fillRef>
        <a:effectRef idx="1">
          <a:schemeClr val="accent6"/>
        </a:effectRef>
        <a:fontRef idx="minor">
          <a:schemeClr val="dk1"/>
        </a:fontRef>
      </xdr:style>
      <xdr:txBody>
        <a:bodyPr vertOverflow="clip" horzOverflow="clip" wrap="square" rtlCol="0" anchor="ctr" anchorCtr="0">
          <a:spAutoFit/>
        </a:bodyPr>
        <a:lstStyle/>
        <a:p>
          <a:pPr rtl="0"/>
          <a:r>
            <a:rPr lang="ja-JP" altLang="en-US" sz="900" b="0" i="0" baseline="0">
              <a:solidFill>
                <a:schemeClr val="dk1"/>
              </a:solidFill>
              <a:effectLst/>
              <a:latin typeface="+mn-lt"/>
              <a:ea typeface="+mn-ea"/>
              <a:cs typeface="+mn-cs"/>
            </a:rPr>
            <a:t>左側の「１．補助対象事業」「２．教員旅費」の</a:t>
          </a:r>
          <a:r>
            <a:rPr lang="en-US" altLang="ja-JP" sz="900" b="0" i="0" baseline="0">
              <a:solidFill>
                <a:schemeClr val="dk1"/>
              </a:solidFill>
              <a:effectLst/>
              <a:latin typeface="+mn-lt"/>
              <a:ea typeface="+mn-ea"/>
              <a:cs typeface="+mn-cs"/>
            </a:rPr>
            <a:t>【</a:t>
          </a:r>
          <a:r>
            <a:rPr lang="ja-JP" altLang="en-US" sz="900" b="0" i="0" baseline="0">
              <a:solidFill>
                <a:schemeClr val="dk1"/>
              </a:solidFill>
              <a:effectLst/>
              <a:latin typeface="+mn-lt"/>
              <a:ea typeface="+mn-ea"/>
              <a:cs typeface="+mn-cs"/>
            </a:rPr>
            <a:t>収入</a:t>
          </a:r>
          <a:r>
            <a:rPr lang="en-US" altLang="ja-JP" sz="900" b="0" i="0" baseline="0">
              <a:solidFill>
                <a:schemeClr val="dk1"/>
              </a:solidFill>
              <a:effectLst/>
              <a:latin typeface="+mn-lt"/>
              <a:ea typeface="+mn-ea"/>
              <a:cs typeface="+mn-cs"/>
            </a:rPr>
            <a:t>】</a:t>
          </a:r>
          <a:r>
            <a:rPr lang="ja-JP" altLang="en-US" sz="900" b="0" i="0" baseline="0">
              <a:solidFill>
                <a:schemeClr val="dk1"/>
              </a:solidFill>
              <a:effectLst/>
              <a:latin typeface="+mn-lt"/>
              <a:ea typeface="+mn-ea"/>
              <a:cs typeface="+mn-cs"/>
            </a:rPr>
            <a:t>にある「専門部負担費」の合計額が表示されます。</a:t>
          </a:r>
        </a:p>
      </xdr:txBody>
    </xdr:sp>
    <xdr:clientData/>
  </xdr:oneCellAnchor>
  <xdr:oneCellAnchor>
    <xdr:from>
      <xdr:col>13</xdr:col>
      <xdr:colOff>98425</xdr:colOff>
      <xdr:row>32</xdr:row>
      <xdr:rowOff>6350</xdr:rowOff>
    </xdr:from>
    <xdr:ext cx="2530475" cy="430941"/>
    <xdr:sp macro="" textlink="">
      <xdr:nvSpPr>
        <xdr:cNvPr id="12" name="角丸四角形吹き出し 11">
          <a:extLst>
            <a:ext uri="{FF2B5EF4-FFF2-40B4-BE49-F238E27FC236}">
              <a16:creationId xmlns:a16="http://schemas.microsoft.com/office/drawing/2014/main" id="{00000000-0008-0000-0000-00000C000000}"/>
            </a:ext>
          </a:extLst>
        </xdr:cNvPr>
        <xdr:cNvSpPr/>
      </xdr:nvSpPr>
      <xdr:spPr>
        <a:xfrm>
          <a:off x="7820025" y="5035550"/>
          <a:ext cx="2530475" cy="430941"/>
        </a:xfrm>
        <a:prstGeom prst="wedgeRoundRectCallout">
          <a:avLst>
            <a:gd name="adj1" fmla="val -77915"/>
            <a:gd name="adj2" fmla="val 78802"/>
            <a:gd name="adj3" fmla="val 16667"/>
          </a:avLst>
        </a:prstGeom>
        <a:gradFill>
          <a:gsLst>
            <a:gs pos="0">
              <a:srgbClr val="FFFF87">
                <a:alpha val="80000"/>
              </a:srgbClr>
            </a:gs>
            <a:gs pos="35000">
              <a:srgbClr val="FFFFAB">
                <a:alpha val="80000"/>
              </a:srgbClr>
            </a:gs>
            <a:gs pos="100000">
              <a:srgbClr val="FFFFDB">
                <a:alpha val="80000"/>
              </a:srgbClr>
            </a:gs>
          </a:gsLst>
        </a:gradFill>
        <a:ln>
          <a:solidFill>
            <a:srgbClr val="FFC000"/>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nchorCtr="0">
          <a:noAutofit/>
        </a:bodyPr>
        <a:lstStyle/>
        <a:p>
          <a:pPr rtl="0"/>
          <a:r>
            <a:rPr lang="ja-JP" altLang="en-US" sz="900" b="0" i="0" baseline="0">
              <a:solidFill>
                <a:schemeClr val="dk1"/>
              </a:solidFill>
              <a:effectLst/>
              <a:latin typeface="+mn-lt"/>
              <a:ea typeface="+mn-ea"/>
              <a:cs typeface="+mn-cs"/>
            </a:rPr>
            <a:t>積立金がある場合は、その金額と利用目的を入力してください。</a:t>
          </a:r>
        </a:p>
      </xdr:txBody>
    </xdr:sp>
    <xdr:clientData/>
  </xdr:oneCellAnchor>
  <xdr:oneCellAnchor>
    <xdr:from>
      <xdr:col>0</xdr:col>
      <xdr:colOff>0</xdr:colOff>
      <xdr:row>0</xdr:row>
      <xdr:rowOff>0</xdr:rowOff>
    </xdr:from>
    <xdr:ext cx="1657350" cy="381000"/>
    <xdr:sp macro="" textlink="">
      <xdr:nvSpPr>
        <xdr:cNvPr id="13" name="正方形/長方形 12">
          <a:extLst>
            <a:ext uri="{FF2B5EF4-FFF2-40B4-BE49-F238E27FC236}">
              <a16:creationId xmlns:a16="http://schemas.microsoft.com/office/drawing/2014/main" id="{00000000-0008-0000-0000-00000D000000}"/>
            </a:ext>
          </a:extLst>
        </xdr:cNvPr>
        <xdr:cNvSpPr/>
      </xdr:nvSpPr>
      <xdr:spPr>
        <a:xfrm>
          <a:off x="0" y="0"/>
          <a:ext cx="1657350" cy="381000"/>
        </a:xfrm>
        <a:prstGeom prst="rect">
          <a:avLst/>
        </a:prstGeom>
      </xdr:spPr>
      <xdr:style>
        <a:lnRef idx="1">
          <a:schemeClr val="accent3"/>
        </a:lnRef>
        <a:fillRef idx="2">
          <a:schemeClr val="accent3"/>
        </a:fillRef>
        <a:effectRef idx="1">
          <a:schemeClr val="accent3"/>
        </a:effectRef>
        <a:fontRef idx="minor">
          <a:schemeClr val="dk1"/>
        </a:fontRef>
      </xdr:style>
      <xdr:txBody>
        <a:bodyPr vertOverflow="clip" horzOverflow="clip" wrap="square" rtlCol="0" anchor="t" anchorCtr="1">
          <a:noAutofit/>
        </a:bodyPr>
        <a:lstStyle/>
        <a:p>
          <a:pPr rtl="0"/>
          <a:r>
            <a:rPr lang="ja-JP" altLang="en-US" sz="1800" b="1" i="0" baseline="0">
              <a:solidFill>
                <a:schemeClr val="dk1"/>
              </a:solidFill>
              <a:effectLst/>
              <a:latin typeface="+mn-lt"/>
              <a:ea typeface="+mn-ea"/>
              <a:cs typeface="+mn-cs"/>
            </a:rPr>
            <a:t>入力方法</a:t>
          </a:r>
          <a:endParaRPr lang="ja-JP" altLang="ja-JP" sz="1800">
            <a:solidFill>
              <a:sysClr val="windowText" lastClr="000000"/>
            </a:solidFill>
            <a:effectLst/>
          </a:endParaRPr>
        </a:p>
      </xdr:txBody>
    </xdr:sp>
    <xdr:clientData/>
  </xdr:oneCellAnchor>
  <xdr:twoCellAnchor>
    <xdr:from>
      <xdr:col>3</xdr:col>
      <xdr:colOff>9524</xdr:colOff>
      <xdr:row>28</xdr:row>
      <xdr:rowOff>28574</xdr:rowOff>
    </xdr:from>
    <xdr:to>
      <xdr:col>7</xdr:col>
      <xdr:colOff>279400</xdr:colOff>
      <xdr:row>36</xdr:row>
      <xdr:rowOff>44450</xdr:rowOff>
    </xdr:to>
    <xdr:sp macro="" textlink="">
      <xdr:nvSpPr>
        <xdr:cNvPr id="14" name="1 つの角を切り取った四角形 13">
          <a:extLst>
            <a:ext uri="{FF2B5EF4-FFF2-40B4-BE49-F238E27FC236}">
              <a16:creationId xmlns:a16="http://schemas.microsoft.com/office/drawing/2014/main" id="{00000000-0008-0000-0000-00000E000000}"/>
            </a:ext>
          </a:extLst>
        </xdr:cNvPr>
        <xdr:cNvSpPr/>
      </xdr:nvSpPr>
      <xdr:spPr>
        <a:xfrm>
          <a:off x="1069974" y="4448174"/>
          <a:ext cx="4244976" cy="1235076"/>
        </a:xfrm>
        <a:prstGeom prst="snip1Rect">
          <a:avLst/>
        </a:prstGeom>
        <a:gradFill>
          <a:gsLst>
            <a:gs pos="0">
              <a:schemeClr val="accent6">
                <a:tint val="50000"/>
                <a:satMod val="300000"/>
                <a:alpha val="80000"/>
              </a:schemeClr>
            </a:gs>
            <a:gs pos="35000">
              <a:schemeClr val="accent6">
                <a:tint val="37000"/>
                <a:satMod val="300000"/>
                <a:alpha val="80000"/>
              </a:schemeClr>
            </a:gs>
            <a:gs pos="100000">
              <a:schemeClr val="accent6">
                <a:tint val="15000"/>
                <a:satMod val="350000"/>
                <a:alpha val="80000"/>
              </a:schemeClr>
            </a:gs>
          </a:gsLst>
        </a:gradFill>
      </xdr:spPr>
      <xdr:style>
        <a:lnRef idx="1">
          <a:schemeClr val="accent6"/>
        </a:lnRef>
        <a:fillRef idx="2">
          <a:schemeClr val="accent6"/>
        </a:fillRef>
        <a:effectRef idx="1">
          <a:schemeClr val="accent6"/>
        </a:effectRef>
        <a:fontRef idx="minor">
          <a:schemeClr val="dk1"/>
        </a:fontRef>
      </xdr:style>
      <xdr:txBody>
        <a:bodyPr vertOverflow="clip" horzOverflow="clip" tIns="0" rIns="0" bIns="0" rtlCol="0" anchor="t" anchorCtr="1"/>
        <a:lstStyle/>
        <a:p>
          <a:pPr algn="ctr"/>
          <a:r>
            <a:rPr kumimoji="1" lang="ja-JP" altLang="en-US" sz="900" b="1"/>
            <a:t>「１．補助対象事業」および「２．教員旅費」について</a:t>
          </a:r>
          <a:endParaRPr kumimoji="1" lang="en-US" altLang="ja-JP" sz="900" b="1"/>
        </a:p>
        <a:p>
          <a:pPr marL="144000" indent="-457200" algn="l"/>
          <a:r>
            <a:rPr kumimoji="1" lang="ja-JP" altLang="en-US" sz="900"/>
            <a:t>①年度末に残金が出た場合、県高文連に返金します。</a:t>
          </a:r>
          <a:endParaRPr kumimoji="1" lang="en-US" altLang="ja-JP" sz="900"/>
        </a:p>
        <a:p>
          <a:pPr marL="144000" indent="-457200" algn="l"/>
          <a:r>
            <a:rPr kumimoji="1" lang="ja-JP" altLang="en-US" sz="900"/>
            <a:t>②支出が収入を超えた場合は、「３．専門部会計」から補ってください。</a:t>
          </a:r>
          <a:r>
            <a:rPr kumimoji="1" lang="ja-JP" altLang="en-US" sz="900" b="1" u="none">
              <a:solidFill>
                <a:srgbClr val="FF0000"/>
              </a:solidFill>
            </a:rPr>
            <a:t>原則として追加補助はしません</a:t>
          </a:r>
          <a:r>
            <a:rPr kumimoji="1" lang="ja-JP" altLang="en-US" sz="900"/>
            <a:t>。</a:t>
          </a:r>
          <a:endParaRPr kumimoji="1" lang="en-US" altLang="ja-JP" sz="900"/>
        </a:p>
        <a:p>
          <a:pPr marL="144000" indent="-457200" algn="l"/>
          <a:r>
            <a:rPr kumimoji="1" lang="ja-JP" altLang="en-US" sz="900"/>
            <a:t>③ </a:t>
          </a:r>
          <a:r>
            <a:rPr kumimoji="1" lang="ja-JP" altLang="en-US" sz="900" b="1">
              <a:solidFill>
                <a:srgbClr val="FF0000"/>
              </a:solidFill>
            </a:rPr>
            <a:t>「１．補助対象事業」←→「２．教員旅費」間での補助費の融通はできません</a:t>
          </a:r>
          <a:r>
            <a:rPr kumimoji="1" lang="ja-JP" altLang="en-US" sz="900"/>
            <a:t>。例えば「補助対象事業の支出が予算オーバーし、教員旅費には残金があるから教員旅費の残金を補助対象事業の不足分に充当する」ということはできません。</a:t>
          </a:r>
        </a:p>
      </xdr:txBody>
    </xdr:sp>
    <xdr:clientData/>
  </xdr:twoCellAnchor>
  <xdr:oneCellAnchor>
    <xdr:from>
      <xdr:col>9</xdr:col>
      <xdr:colOff>742950</xdr:colOff>
      <xdr:row>2</xdr:row>
      <xdr:rowOff>0</xdr:rowOff>
    </xdr:from>
    <xdr:ext cx="2105025" cy="392415"/>
    <xdr:sp macro="" textlink="">
      <xdr:nvSpPr>
        <xdr:cNvPr id="15" name="正方形/長方形 14">
          <a:extLst>
            <a:ext uri="{FF2B5EF4-FFF2-40B4-BE49-F238E27FC236}">
              <a16:creationId xmlns:a16="http://schemas.microsoft.com/office/drawing/2014/main" id="{00000000-0008-0000-0000-00000F000000}"/>
            </a:ext>
          </a:extLst>
        </xdr:cNvPr>
        <xdr:cNvSpPr/>
      </xdr:nvSpPr>
      <xdr:spPr>
        <a:xfrm>
          <a:off x="6064250" y="266700"/>
          <a:ext cx="2105025" cy="392415"/>
        </a:xfrm>
        <a:prstGeom prst="rect">
          <a:avLst/>
        </a:prstGeom>
      </xdr:spPr>
      <xdr:style>
        <a:lnRef idx="1">
          <a:schemeClr val="accent3"/>
        </a:lnRef>
        <a:fillRef idx="2">
          <a:schemeClr val="accent3"/>
        </a:fillRef>
        <a:effectRef idx="1">
          <a:schemeClr val="accent3"/>
        </a:effectRef>
        <a:fontRef idx="minor">
          <a:schemeClr val="dk1"/>
        </a:fontRef>
      </xdr:style>
      <xdr:txBody>
        <a:bodyPr vertOverflow="clip" horzOverflow="clip" wrap="square" rtlCol="0" anchor="t" anchorCtr="1">
          <a:spAutoFit/>
        </a:bodyPr>
        <a:lstStyle/>
        <a:p>
          <a:pPr rtl="0"/>
          <a:r>
            <a:rPr lang="ja-JP" altLang="en-US" sz="900" b="1" i="0" baseline="0">
              <a:solidFill>
                <a:schemeClr val="dk1"/>
              </a:solidFill>
              <a:effectLst/>
              <a:latin typeface="+mn-lt"/>
              <a:ea typeface="+mn-ea"/>
              <a:cs typeface="+mn-cs"/>
            </a:rPr>
            <a:t>最初に専門部名を選択してください。→</a:t>
          </a:r>
          <a:endParaRPr lang="en-US" altLang="ja-JP" sz="900" b="1" i="0" baseline="0">
            <a:solidFill>
              <a:schemeClr val="dk1"/>
            </a:solidFill>
            <a:effectLst/>
            <a:latin typeface="+mn-lt"/>
            <a:ea typeface="+mn-ea"/>
            <a:cs typeface="+mn-cs"/>
          </a:endParaRPr>
        </a:p>
        <a:p>
          <a:pPr rtl="0"/>
          <a:r>
            <a:rPr lang="ja-JP" altLang="en-US" sz="900">
              <a:effectLst/>
            </a:rPr>
            <a:t>自動的に前年度予算が表示されます。</a:t>
          </a:r>
          <a:endParaRPr lang="ja-JP" altLang="ja-JP" sz="900">
            <a:effectLst/>
          </a:endParaRPr>
        </a:p>
      </xdr:txBody>
    </xdr:sp>
    <xdr:clientData/>
  </xdr:oneCellAnchor>
  <xdr:oneCellAnchor>
    <xdr:from>
      <xdr:col>5</xdr:col>
      <xdr:colOff>273051</xdr:colOff>
      <xdr:row>11</xdr:row>
      <xdr:rowOff>50800</xdr:rowOff>
    </xdr:from>
    <xdr:ext cx="2616199" cy="495300"/>
    <xdr:sp macro="" textlink="">
      <xdr:nvSpPr>
        <xdr:cNvPr id="17" name="角丸四角形吹き出し 16">
          <a:extLst>
            <a:ext uri="{FF2B5EF4-FFF2-40B4-BE49-F238E27FC236}">
              <a16:creationId xmlns:a16="http://schemas.microsoft.com/office/drawing/2014/main" id="{00000000-0008-0000-0000-000011000000}"/>
            </a:ext>
          </a:extLst>
        </xdr:cNvPr>
        <xdr:cNvSpPr/>
      </xdr:nvSpPr>
      <xdr:spPr>
        <a:xfrm>
          <a:off x="2362201" y="1866900"/>
          <a:ext cx="2616199" cy="495300"/>
        </a:xfrm>
        <a:prstGeom prst="wedgeRoundRectCallout">
          <a:avLst>
            <a:gd name="adj1" fmla="val -71633"/>
            <a:gd name="adj2" fmla="val -47421"/>
            <a:gd name="adj3" fmla="val 16667"/>
          </a:avLst>
        </a:prstGeom>
        <a:gradFill>
          <a:gsLst>
            <a:gs pos="0">
              <a:srgbClr val="FFFF87">
                <a:alpha val="80000"/>
              </a:srgbClr>
            </a:gs>
            <a:gs pos="35000">
              <a:srgbClr val="FFFFAB">
                <a:alpha val="80000"/>
              </a:srgbClr>
            </a:gs>
            <a:gs pos="100000">
              <a:srgbClr val="FFFFDB">
                <a:alpha val="80000"/>
              </a:srgbClr>
            </a:gs>
          </a:gsLst>
        </a:gradFill>
        <a:ln>
          <a:solidFill>
            <a:srgbClr val="FFC000"/>
          </a:solidFill>
        </a:ln>
      </xdr:spPr>
      <xdr:style>
        <a:lnRef idx="1">
          <a:schemeClr val="accent6"/>
        </a:lnRef>
        <a:fillRef idx="2">
          <a:schemeClr val="accent6"/>
        </a:fillRef>
        <a:effectRef idx="1">
          <a:schemeClr val="accent6"/>
        </a:effectRef>
        <a:fontRef idx="minor">
          <a:schemeClr val="dk1"/>
        </a:fontRef>
      </xdr:style>
      <xdr:txBody>
        <a:bodyPr vertOverflow="clip" horzOverflow="clip" wrap="square" rtlCol="0" anchor="ctr" anchorCtr="0">
          <a:noAutofit/>
        </a:bodyPr>
        <a:lstStyle/>
        <a:p>
          <a:pPr rtl="0"/>
          <a:r>
            <a:rPr lang="ja-JP" altLang="en-US" sz="800" b="0" i="0" baseline="0">
              <a:solidFill>
                <a:schemeClr val="dk1"/>
              </a:solidFill>
              <a:effectLst/>
              <a:latin typeface="+mn-lt"/>
              <a:ea typeface="+mn-ea"/>
              <a:cs typeface="+mn-cs"/>
            </a:rPr>
            <a:t>その他</a:t>
          </a:r>
          <a:r>
            <a:rPr lang="ja-JP" altLang="en-US" sz="800" b="1" i="0" baseline="0">
              <a:solidFill>
                <a:schemeClr val="dk1"/>
              </a:solidFill>
              <a:effectLst/>
              <a:latin typeface="+mn-lt"/>
              <a:ea typeface="+mn-ea"/>
              <a:cs typeface="+mn-cs"/>
            </a:rPr>
            <a:t>補助対象事業</a:t>
          </a:r>
          <a:r>
            <a:rPr lang="ja-JP" altLang="en-US" sz="800" b="0" i="0" baseline="0">
              <a:solidFill>
                <a:schemeClr val="dk1"/>
              </a:solidFill>
              <a:effectLst/>
              <a:latin typeface="+mn-lt"/>
              <a:ea typeface="+mn-ea"/>
              <a:cs typeface="+mn-cs"/>
            </a:rPr>
            <a:t>（県高総文祭以外）の参加料等を入力してください。摘要欄には内訳（参加料</a:t>
          </a:r>
          <a:r>
            <a:rPr lang="en-US" altLang="ja-JP" sz="800" b="0" i="0" baseline="0">
              <a:solidFill>
                <a:schemeClr val="dk1"/>
              </a:solidFill>
              <a:effectLst/>
              <a:latin typeface="+mn-lt"/>
              <a:ea typeface="+mn-ea"/>
              <a:cs typeface="+mn-cs"/>
            </a:rPr>
            <a:t>×</a:t>
          </a:r>
          <a:r>
            <a:rPr lang="ja-JP" altLang="en-US" sz="800" b="0" i="0" baseline="0">
              <a:solidFill>
                <a:schemeClr val="dk1"/>
              </a:solidFill>
              <a:effectLst/>
              <a:latin typeface="+mn-lt"/>
              <a:ea typeface="+mn-ea"/>
              <a:cs typeface="+mn-cs"/>
            </a:rPr>
            <a:t>人数等）</a:t>
          </a:r>
        </a:p>
      </xdr:txBody>
    </xdr:sp>
    <xdr:clientData/>
  </xdr:oneCellAnchor>
  <xdr:oneCellAnchor>
    <xdr:from>
      <xdr:col>5</xdr:col>
      <xdr:colOff>495301</xdr:colOff>
      <xdr:row>47</xdr:row>
      <xdr:rowOff>50801</xdr:rowOff>
    </xdr:from>
    <xdr:ext cx="2844799" cy="266700"/>
    <xdr:sp macro="" textlink="">
      <xdr:nvSpPr>
        <xdr:cNvPr id="20" name="角丸四角形吹き出し 19">
          <a:extLst>
            <a:ext uri="{FF2B5EF4-FFF2-40B4-BE49-F238E27FC236}">
              <a16:creationId xmlns:a16="http://schemas.microsoft.com/office/drawing/2014/main" id="{00000000-0008-0000-0000-000014000000}"/>
            </a:ext>
          </a:extLst>
        </xdr:cNvPr>
        <xdr:cNvSpPr/>
      </xdr:nvSpPr>
      <xdr:spPr>
        <a:xfrm>
          <a:off x="2584451" y="7289801"/>
          <a:ext cx="2844799" cy="266700"/>
        </a:xfrm>
        <a:prstGeom prst="wedgeRoundRectCallout">
          <a:avLst>
            <a:gd name="adj1" fmla="val 55555"/>
            <a:gd name="adj2" fmla="val 3655"/>
            <a:gd name="adj3" fmla="val 16667"/>
          </a:avLst>
        </a:prstGeom>
        <a:gradFill>
          <a:gsLst>
            <a:gs pos="0">
              <a:srgbClr val="FFFF87">
                <a:alpha val="80000"/>
              </a:srgbClr>
            </a:gs>
            <a:gs pos="35000">
              <a:srgbClr val="FFFFAB">
                <a:alpha val="80000"/>
              </a:srgbClr>
            </a:gs>
            <a:gs pos="100000">
              <a:srgbClr val="FFFFDB">
                <a:alpha val="80000"/>
              </a:srgbClr>
            </a:gs>
          </a:gsLst>
        </a:gradFill>
        <a:ln>
          <a:solidFill>
            <a:srgbClr val="FFC000"/>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nchorCtr="0">
          <a:noAutofit/>
        </a:bodyPr>
        <a:lstStyle/>
        <a:p>
          <a:pPr rtl="0"/>
          <a:r>
            <a:rPr lang="ja-JP" altLang="en-US" sz="900" b="0" i="0" baseline="0">
              <a:solidFill>
                <a:schemeClr val="dk1"/>
              </a:solidFill>
              <a:effectLst/>
              <a:latin typeface="+mn-lt"/>
              <a:ea typeface="+mn-ea"/>
              <a:cs typeface="+mn-cs"/>
            </a:rPr>
            <a:t>実際の提出日を入力／記入してください。</a:t>
          </a:r>
        </a:p>
      </xdr:txBody>
    </xdr:sp>
    <xdr:clientData/>
  </xdr:oneCellAnchor>
  <xdr:oneCellAnchor>
    <xdr:from>
      <xdr:col>4</xdr:col>
      <xdr:colOff>117475</xdr:colOff>
      <xdr:row>1</xdr:row>
      <xdr:rowOff>15875</xdr:rowOff>
    </xdr:from>
    <xdr:ext cx="2686050" cy="542456"/>
    <xdr:sp macro="" textlink="">
      <xdr:nvSpPr>
        <xdr:cNvPr id="21" name="正方形/長方形 20">
          <a:extLst>
            <a:ext uri="{FF2B5EF4-FFF2-40B4-BE49-F238E27FC236}">
              <a16:creationId xmlns:a16="http://schemas.microsoft.com/office/drawing/2014/main" id="{00000000-0008-0000-0000-000015000000}"/>
            </a:ext>
          </a:extLst>
        </xdr:cNvPr>
        <xdr:cNvSpPr/>
      </xdr:nvSpPr>
      <xdr:spPr>
        <a:xfrm>
          <a:off x="1692275" y="206375"/>
          <a:ext cx="2686050" cy="542456"/>
        </a:xfrm>
        <a:prstGeom prst="rect">
          <a:avLst/>
        </a:prstGeom>
      </xdr:spPr>
      <xdr:style>
        <a:lnRef idx="1">
          <a:schemeClr val="accent3"/>
        </a:lnRef>
        <a:fillRef idx="2">
          <a:schemeClr val="accent3"/>
        </a:fillRef>
        <a:effectRef idx="1">
          <a:schemeClr val="accent3"/>
        </a:effectRef>
        <a:fontRef idx="minor">
          <a:schemeClr val="dk1"/>
        </a:fontRef>
      </xdr:style>
      <xdr:txBody>
        <a:bodyPr vertOverflow="clip" horzOverflow="clip" wrap="square" rtlCol="0" anchor="t" anchorCtr="1">
          <a:spAutoFit/>
        </a:bodyPr>
        <a:lstStyle/>
        <a:p>
          <a:pPr rtl="0"/>
          <a:r>
            <a:rPr lang="ja-JP" altLang="en-US" sz="900" b="0" i="0" baseline="0">
              <a:solidFill>
                <a:schemeClr val="dk1"/>
              </a:solidFill>
              <a:effectLst/>
              <a:latin typeface="+mn-lt"/>
              <a:ea typeface="+mn-ea"/>
              <a:cs typeface="+mn-cs"/>
            </a:rPr>
            <a:t>「今年度予算額」欄で数値が表示されているセルは自動計算のため入力できません。他のセルを入力すると自動的に計算し表示されます。</a:t>
          </a:r>
          <a:endParaRPr lang="ja-JP" altLang="ja-JP" sz="900" b="0">
            <a:effectLst/>
          </a:endParaRPr>
        </a:p>
      </xdr:txBody>
    </xdr:sp>
    <xdr:clientData/>
  </xdr:oneCellAnchor>
  <xdr:oneCellAnchor>
    <xdr:from>
      <xdr:col>5</xdr:col>
      <xdr:colOff>120651</xdr:colOff>
      <xdr:row>7</xdr:row>
      <xdr:rowOff>120650</xdr:rowOff>
    </xdr:from>
    <xdr:ext cx="2660649" cy="409166"/>
    <xdr:sp macro="" textlink="">
      <xdr:nvSpPr>
        <xdr:cNvPr id="16" name="角丸四角形吹き出し 15">
          <a:extLst>
            <a:ext uri="{FF2B5EF4-FFF2-40B4-BE49-F238E27FC236}">
              <a16:creationId xmlns:a16="http://schemas.microsoft.com/office/drawing/2014/main" id="{00000000-0008-0000-0000-000010000000}"/>
            </a:ext>
          </a:extLst>
        </xdr:cNvPr>
        <xdr:cNvSpPr/>
      </xdr:nvSpPr>
      <xdr:spPr>
        <a:xfrm>
          <a:off x="2209801" y="1327150"/>
          <a:ext cx="2660649" cy="409166"/>
        </a:xfrm>
        <a:prstGeom prst="wedgeRoundRectCallout">
          <a:avLst>
            <a:gd name="adj1" fmla="val -68927"/>
            <a:gd name="adj2" fmla="val -63778"/>
            <a:gd name="adj3" fmla="val 16667"/>
          </a:avLst>
        </a:prstGeom>
        <a:gradFill>
          <a:gsLst>
            <a:gs pos="0">
              <a:srgbClr val="FFFF87">
                <a:alpha val="80000"/>
              </a:srgbClr>
            </a:gs>
            <a:gs pos="35000">
              <a:srgbClr val="FFFFAB">
                <a:alpha val="80000"/>
              </a:srgbClr>
            </a:gs>
            <a:gs pos="100000">
              <a:srgbClr val="FFFFDB">
                <a:alpha val="80000"/>
              </a:srgbClr>
            </a:gs>
          </a:gsLst>
        </a:gradFill>
        <a:ln>
          <a:solidFill>
            <a:srgbClr val="FFC000"/>
          </a:solidFill>
        </a:ln>
      </xdr:spPr>
      <xdr:style>
        <a:lnRef idx="1">
          <a:schemeClr val="accent6"/>
        </a:lnRef>
        <a:fillRef idx="2">
          <a:schemeClr val="accent6"/>
        </a:fillRef>
        <a:effectRef idx="1">
          <a:schemeClr val="accent6"/>
        </a:effectRef>
        <a:fontRef idx="minor">
          <a:schemeClr val="dk1"/>
        </a:fontRef>
      </xdr:style>
      <xdr:txBody>
        <a:bodyPr vertOverflow="clip" horzOverflow="clip" wrap="square" rtlCol="0" anchor="ctr" anchorCtr="0">
          <a:noAutofit/>
        </a:bodyPr>
        <a:lstStyle/>
        <a:p>
          <a:pPr rtl="0"/>
          <a:r>
            <a:rPr lang="ja-JP" altLang="en-US" sz="800" b="1" i="0" baseline="0">
              <a:solidFill>
                <a:schemeClr val="dk1"/>
              </a:solidFill>
              <a:effectLst/>
              <a:latin typeface="+mn-lt"/>
              <a:ea typeface="+mn-ea"/>
              <a:cs typeface="+mn-cs"/>
            </a:rPr>
            <a:t>県高総文祭</a:t>
          </a:r>
          <a:r>
            <a:rPr lang="ja-JP" altLang="en-US" sz="800" b="0" i="0" baseline="0">
              <a:solidFill>
                <a:schemeClr val="dk1"/>
              </a:solidFill>
              <a:effectLst/>
              <a:latin typeface="+mn-lt"/>
              <a:ea typeface="+mn-ea"/>
              <a:cs typeface="+mn-cs"/>
            </a:rPr>
            <a:t>の参加料等を入力してください。</a:t>
          </a:r>
          <a:endParaRPr lang="en-US" altLang="ja-JP" sz="800" b="0" i="0" baseline="0">
            <a:solidFill>
              <a:schemeClr val="dk1"/>
            </a:solidFill>
            <a:effectLst/>
            <a:latin typeface="+mn-lt"/>
            <a:ea typeface="+mn-ea"/>
            <a:cs typeface="+mn-cs"/>
          </a:endParaRPr>
        </a:p>
        <a:p>
          <a:pPr rtl="0"/>
          <a:r>
            <a:rPr lang="ja-JP" altLang="en-US" sz="800" b="0" i="0" baseline="0">
              <a:solidFill>
                <a:schemeClr val="dk1"/>
              </a:solidFill>
              <a:effectLst/>
              <a:latin typeface="+mn-lt"/>
              <a:ea typeface="+mn-ea"/>
              <a:cs typeface="+mn-cs"/>
            </a:rPr>
            <a:t>摘要欄には内訳（参加料</a:t>
          </a:r>
          <a:r>
            <a:rPr lang="en-US" altLang="ja-JP" sz="800" b="0" i="0" baseline="0">
              <a:solidFill>
                <a:schemeClr val="dk1"/>
              </a:solidFill>
              <a:effectLst/>
              <a:latin typeface="+mn-lt"/>
              <a:ea typeface="+mn-ea"/>
              <a:cs typeface="+mn-cs"/>
            </a:rPr>
            <a:t>×</a:t>
          </a:r>
          <a:r>
            <a:rPr lang="ja-JP" altLang="en-US" sz="800" b="0" i="0" baseline="0">
              <a:solidFill>
                <a:schemeClr val="dk1"/>
              </a:solidFill>
              <a:effectLst/>
              <a:latin typeface="+mn-lt"/>
              <a:ea typeface="+mn-ea"/>
              <a:cs typeface="+mn-cs"/>
            </a:rPr>
            <a:t>人数等）</a:t>
          </a:r>
        </a:p>
      </xdr:txBody>
    </xdr:sp>
    <xdr:clientData/>
  </xdr:oneCellAnchor>
  <xdr:twoCellAnchor editAs="oneCell">
    <xdr:from>
      <xdr:col>13</xdr:col>
      <xdr:colOff>2143734</xdr:colOff>
      <xdr:row>47</xdr:row>
      <xdr:rowOff>42200</xdr:rowOff>
    </xdr:from>
    <xdr:to>
      <xdr:col>14</xdr:col>
      <xdr:colOff>2859</xdr:colOff>
      <xdr:row>48</xdr:row>
      <xdr:rowOff>57150</xdr:rowOff>
    </xdr:to>
    <xdr:pic>
      <xdr:nvPicPr>
        <xdr:cNvPr id="19" name="図 18">
          <a:extLst>
            <a:ext uri="{FF2B5EF4-FFF2-40B4-BE49-F238E27FC236}">
              <a16:creationId xmlns:a16="http://schemas.microsoft.com/office/drawing/2014/main" id="{5D8A74B2-9FF3-441A-8A21-1F7B6190ECAE}"/>
            </a:ext>
          </a:extLst>
        </xdr:cNvPr>
        <xdr:cNvPicPr>
          <a:picLocks/>
        </xdr:cNvPicPr>
      </xdr:nvPicPr>
      <xdr:blipFill>
        <a:blip xmlns:r="http://schemas.openxmlformats.org/officeDocument/2006/relationships" r:embed="rId1">
          <a:lum bright="70000" contrast="-70000"/>
          <a:extLst>
            <a:ext uri="{28A0092B-C50C-407E-A947-70E740481C1C}">
              <a14:useLocalDpi xmlns:a14="http://schemas.microsoft.com/office/drawing/2010/main" val="0"/>
            </a:ext>
          </a:extLst>
        </a:blip>
        <a:stretch>
          <a:fillRect/>
        </a:stretch>
      </xdr:blipFill>
      <xdr:spPr>
        <a:xfrm>
          <a:off x="9858984" y="7262150"/>
          <a:ext cx="288000" cy="281650"/>
        </a:xfrm>
        <a:prstGeom prst="rect">
          <a:avLst/>
        </a:prstGeom>
      </xdr:spPr>
    </xdr:pic>
    <xdr:clientData/>
  </xdr:twoCellAnchor>
  <xdr:oneCellAnchor>
    <xdr:from>
      <xdr:col>5</xdr:col>
      <xdr:colOff>304800</xdr:colOff>
      <xdr:row>23</xdr:row>
      <xdr:rowOff>101600</xdr:rowOff>
    </xdr:from>
    <xdr:ext cx="2635251" cy="495300"/>
    <xdr:sp macro="" textlink="">
      <xdr:nvSpPr>
        <xdr:cNvPr id="22" name="角丸四角形吹き出し 21">
          <a:extLst>
            <a:ext uri="{FF2B5EF4-FFF2-40B4-BE49-F238E27FC236}">
              <a16:creationId xmlns:a16="http://schemas.microsoft.com/office/drawing/2014/main" id="{00000000-0008-0000-0000-000011000000}"/>
            </a:ext>
          </a:extLst>
        </xdr:cNvPr>
        <xdr:cNvSpPr/>
      </xdr:nvSpPr>
      <xdr:spPr>
        <a:xfrm>
          <a:off x="2393950" y="3759200"/>
          <a:ext cx="2635251" cy="495300"/>
        </a:xfrm>
        <a:prstGeom prst="wedgeRoundRectCallout">
          <a:avLst>
            <a:gd name="adj1" fmla="val -72417"/>
            <a:gd name="adj2" fmla="val 65399"/>
            <a:gd name="adj3" fmla="val 16667"/>
          </a:avLst>
        </a:prstGeom>
        <a:gradFill>
          <a:gsLst>
            <a:gs pos="0">
              <a:srgbClr val="FFFF87">
                <a:alpha val="80000"/>
              </a:srgbClr>
            </a:gs>
            <a:gs pos="35000">
              <a:srgbClr val="FFFFAB">
                <a:alpha val="80000"/>
              </a:srgbClr>
            </a:gs>
            <a:gs pos="100000">
              <a:srgbClr val="FFFFDB">
                <a:alpha val="80000"/>
              </a:srgbClr>
            </a:gs>
          </a:gsLst>
        </a:gradFill>
        <a:ln>
          <a:solidFill>
            <a:srgbClr val="FFC000"/>
          </a:solidFill>
        </a:ln>
      </xdr:spPr>
      <xdr:style>
        <a:lnRef idx="1">
          <a:schemeClr val="accent6"/>
        </a:lnRef>
        <a:fillRef idx="2">
          <a:schemeClr val="accent6"/>
        </a:fillRef>
        <a:effectRef idx="1">
          <a:schemeClr val="accent6"/>
        </a:effectRef>
        <a:fontRef idx="minor">
          <a:schemeClr val="dk1"/>
        </a:fontRef>
      </xdr:style>
      <xdr:txBody>
        <a:bodyPr vertOverflow="clip" horzOverflow="clip" wrap="square" rtlCol="0" anchor="ctr" anchorCtr="0">
          <a:noAutofit/>
        </a:bodyPr>
        <a:lstStyle/>
        <a:p>
          <a:pPr rtl="0"/>
          <a:r>
            <a:rPr lang="ja-JP" altLang="en-US" sz="900" b="0" i="0" baseline="0">
              <a:solidFill>
                <a:schemeClr val="dk1"/>
              </a:solidFill>
              <a:effectLst/>
              <a:latin typeface="+mn-lt"/>
              <a:ea typeface="+mn-ea"/>
              <a:cs typeface="+mn-cs"/>
            </a:rPr>
            <a:t>高額な備品購入を計画している場合は、入力前に</a:t>
          </a:r>
          <a:endParaRPr lang="en-US" altLang="ja-JP" sz="900" b="0" i="0" baseline="0">
            <a:solidFill>
              <a:schemeClr val="dk1"/>
            </a:solidFill>
            <a:effectLst/>
            <a:latin typeface="+mn-lt"/>
            <a:ea typeface="+mn-ea"/>
            <a:cs typeface="+mn-cs"/>
          </a:endParaRPr>
        </a:p>
        <a:p>
          <a:pPr rtl="0"/>
          <a:r>
            <a:rPr lang="ja-JP" altLang="en-US" sz="900" b="0" i="0" baseline="0">
              <a:solidFill>
                <a:schemeClr val="dk1"/>
              </a:solidFill>
              <a:effectLst/>
              <a:latin typeface="+mn-lt"/>
              <a:ea typeface="+mn-ea"/>
              <a:cs typeface="+mn-cs"/>
            </a:rPr>
            <a:t>県事務局にご連絡ください。</a:t>
          </a:r>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13</xdr:col>
      <xdr:colOff>2143734</xdr:colOff>
      <xdr:row>47</xdr:row>
      <xdr:rowOff>137450</xdr:rowOff>
    </xdr:from>
    <xdr:to>
      <xdr:col>14</xdr:col>
      <xdr:colOff>2859</xdr:colOff>
      <xdr:row>49</xdr:row>
      <xdr:rowOff>0</xdr:rowOff>
    </xdr:to>
    <xdr:pic>
      <xdr:nvPicPr>
        <xdr:cNvPr id="18" name="図 17">
          <a:extLst>
            <a:ext uri="{FF2B5EF4-FFF2-40B4-BE49-F238E27FC236}">
              <a16:creationId xmlns:a16="http://schemas.microsoft.com/office/drawing/2014/main" id="{A365BCAD-AADF-4A57-AF41-E8F3672A41B2}"/>
            </a:ext>
          </a:extLst>
        </xdr:cNvPr>
        <xdr:cNvPicPr>
          <a:picLocks/>
        </xdr:cNvPicPr>
      </xdr:nvPicPr>
      <xdr:blipFill>
        <a:blip xmlns:r="http://schemas.openxmlformats.org/officeDocument/2006/relationships" r:embed="rId1">
          <a:lum bright="70000" contrast="-70000"/>
          <a:extLst>
            <a:ext uri="{28A0092B-C50C-407E-A947-70E740481C1C}">
              <a14:useLocalDpi xmlns:a14="http://schemas.microsoft.com/office/drawing/2010/main" val="0"/>
            </a:ext>
          </a:extLst>
        </a:blip>
        <a:stretch>
          <a:fillRect/>
        </a:stretch>
      </xdr:blipFill>
      <xdr:spPr>
        <a:xfrm>
          <a:off x="9865334" y="7376450"/>
          <a:ext cx="291175" cy="281650"/>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3" Type="http://schemas.openxmlformats.org/officeDocument/2006/relationships/vmlDrawing" Target="../drawings/vmlDrawing1.vml" />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3" Type="http://schemas.openxmlformats.org/officeDocument/2006/relationships/vmlDrawing" Target="../drawings/vmlDrawing2.vml" />
  <Relationship Id="rId2" Type="http://schemas.openxmlformats.org/officeDocument/2006/relationships/drawing" Target="../drawings/drawing2.xml" />
  <Relationship Id="rId1" Type="http://schemas.openxmlformats.org/officeDocument/2006/relationships/printerSettings" Target="../printerSettings/printerSettings2.bin" />
</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249977111117893"/>
  </sheetPr>
  <dimension ref="A1:N51"/>
  <sheetViews>
    <sheetView showGridLines="0" tabSelected="1" topLeftCell="B1" zoomScale="150" zoomScaleNormal="150" zoomScaleSheetLayoutView="100" workbookViewId="0">
      <selection activeCell="E1" sqref="E1"/>
    </sheetView>
  </sheetViews>
  <sheetFormatPr defaultRowHeight="9.75"/>
  <cols>
    <col min="1" max="1" width="4.19921875" style="28" hidden="1" customWidth="1"/>
    <col min="2" max="2" width="3.59765625" style="28" customWidth="1"/>
    <col min="3" max="3" width="18.59765625" style="28" customWidth="1"/>
    <col min="4" max="6" width="10.796875" style="28" customWidth="1"/>
    <col min="7" max="7" width="51" style="28" customWidth="1"/>
    <col min="8" max="8" width="6" style="28" customWidth="1"/>
    <col min="9" max="9" width="6" style="28" hidden="1" customWidth="1"/>
    <col min="10" max="10" width="18" style="28" customWidth="1"/>
    <col min="11" max="13" width="10.796875" style="28" customWidth="1"/>
    <col min="14" max="14" width="51" style="28" customWidth="1"/>
    <col min="15" max="15" width="1" style="28" customWidth="1"/>
    <col min="16" max="16384" width="9.59765625" style="28"/>
  </cols>
  <sheetData>
    <row r="1" spans="1:14" ht="15" customHeight="1">
      <c r="B1" s="48"/>
      <c r="C1" s="48"/>
      <c r="D1" s="48"/>
      <c r="E1" s="48"/>
      <c r="F1" s="48"/>
      <c r="G1" s="151" t="s">
        <v>182</v>
      </c>
      <c r="H1" s="151"/>
      <c r="I1" s="151"/>
      <c r="J1" s="151"/>
      <c r="K1" s="151"/>
      <c r="L1" s="151"/>
      <c r="M1" s="151"/>
      <c r="N1" s="48"/>
    </row>
    <row r="2" spans="1:14" ht="6" customHeight="1"/>
    <row r="3" spans="1:14" ht="15" customHeight="1">
      <c r="N3" s="77" t="s">
        <v>91</v>
      </c>
    </row>
    <row r="4" spans="1:14" ht="12.75" customHeight="1">
      <c r="B4" s="152" t="s">
        <v>26</v>
      </c>
      <c r="C4" s="152"/>
      <c r="D4" s="152"/>
      <c r="E4" s="152"/>
      <c r="J4" s="152" t="s">
        <v>27</v>
      </c>
      <c r="K4" s="152"/>
      <c r="L4" s="152"/>
      <c r="M4" s="152"/>
      <c r="N4" s="152"/>
    </row>
    <row r="5" spans="1:14" ht="12.75" customHeight="1">
      <c r="B5" s="152" t="s">
        <v>0</v>
      </c>
      <c r="C5" s="152"/>
      <c r="J5" s="28" t="s">
        <v>0</v>
      </c>
    </row>
    <row r="6" spans="1:14" ht="21" customHeight="1">
      <c r="B6" s="153" t="s">
        <v>86</v>
      </c>
      <c r="C6" s="154"/>
      <c r="D6" s="49" t="s">
        <v>35</v>
      </c>
      <c r="E6" s="49" t="s">
        <v>31</v>
      </c>
      <c r="F6" s="25" t="s">
        <v>3</v>
      </c>
      <c r="G6" s="26" t="s">
        <v>29</v>
      </c>
      <c r="J6" s="33" t="s">
        <v>86</v>
      </c>
      <c r="K6" s="49" t="s">
        <v>36</v>
      </c>
      <c r="L6" s="49" t="s">
        <v>37</v>
      </c>
      <c r="M6" s="25" t="s">
        <v>3</v>
      </c>
      <c r="N6" s="26" t="s">
        <v>29</v>
      </c>
    </row>
    <row r="7" spans="1:14" ht="12" customHeight="1">
      <c r="A7" s="28">
        <v>7</v>
      </c>
      <c r="B7" s="155" t="s">
        <v>22</v>
      </c>
      <c r="C7" s="50" t="s">
        <v>23</v>
      </c>
      <c r="D7" s="44" t="e">
        <f>INDEX(一覧表!$C:$V,入力シート!A7,Table!$A$21)</f>
        <v>#VALUE!</v>
      </c>
      <c r="E7" s="51">
        <f>E27-SUM(E8:E9)</f>
        <v>0</v>
      </c>
      <c r="F7" s="44" t="e">
        <f>E7-D7</f>
        <v>#VALUE!</v>
      </c>
      <c r="G7" s="72"/>
      <c r="I7" s="28">
        <v>44</v>
      </c>
      <c r="J7" s="52" t="s">
        <v>108</v>
      </c>
      <c r="K7" s="44" t="e">
        <f>INDEX(一覧表!$C:$V,入力シート!I7,Table!$A$21)</f>
        <v>#VALUE!</v>
      </c>
      <c r="L7" s="39"/>
      <c r="M7" s="51" t="e">
        <f>L7-K7</f>
        <v>#VALUE!</v>
      </c>
      <c r="N7" s="72"/>
    </row>
    <row r="8" spans="1:14" ht="12" customHeight="1">
      <c r="A8" s="28">
        <v>8</v>
      </c>
      <c r="B8" s="155"/>
      <c r="C8" s="50" t="s">
        <v>1</v>
      </c>
      <c r="D8" s="44" t="e">
        <f>INDEX(一覧表!$C:$V,入力シート!A8,Table!$A$21)</f>
        <v>#VALUE!</v>
      </c>
      <c r="E8" s="39"/>
      <c r="F8" s="44" t="e">
        <f t="shared" ref="F8:F15" si="0">E8-D8</f>
        <v>#VALUE!</v>
      </c>
      <c r="G8" s="72" t="s">
        <v>180</v>
      </c>
      <c r="I8" s="28">
        <v>45</v>
      </c>
      <c r="J8" s="52" t="s">
        <v>90</v>
      </c>
      <c r="K8" s="44" t="e">
        <f>INDEX(一覧表!$C:$V,入力シート!I8,Table!$A$21)</f>
        <v>#VALUE!</v>
      </c>
      <c r="L8" s="39"/>
      <c r="M8" s="51" t="e">
        <f>L8-K8</f>
        <v>#VALUE!</v>
      </c>
      <c r="N8" s="72" t="s">
        <v>177</v>
      </c>
    </row>
    <row r="9" spans="1:14" ht="12" customHeight="1">
      <c r="A9" s="28">
        <v>9</v>
      </c>
      <c r="B9" s="155"/>
      <c r="C9" s="50" t="s">
        <v>20</v>
      </c>
      <c r="D9" s="44" t="e">
        <f>INDEX(一覧表!$C:$V,入力シート!A9,Table!$A$21)</f>
        <v>#VALUE!</v>
      </c>
      <c r="E9" s="39"/>
      <c r="F9" s="44" t="e">
        <f t="shared" si="0"/>
        <v>#VALUE!</v>
      </c>
      <c r="G9" s="72"/>
      <c r="I9" s="28">
        <v>46</v>
      </c>
      <c r="J9" s="52" t="s">
        <v>25</v>
      </c>
      <c r="K9" s="44" t="e">
        <f>INDEX(一覧表!$C:$V,入力シート!I9,Table!$A$21)</f>
        <v>#VALUE!</v>
      </c>
      <c r="L9" s="39"/>
      <c r="M9" s="51" t="e">
        <f t="shared" ref="M9:M15" si="1">L9-K9</f>
        <v>#VALUE!</v>
      </c>
      <c r="N9" s="72"/>
    </row>
    <row r="10" spans="1:14" ht="12" customHeight="1">
      <c r="A10" s="53">
        <v>10</v>
      </c>
      <c r="B10" s="156"/>
      <c r="C10" s="54" t="s">
        <v>32</v>
      </c>
      <c r="D10" s="45" t="e">
        <f>SUM(D7:D9)</f>
        <v>#VALUE!</v>
      </c>
      <c r="E10" s="55">
        <f>SUM(E7:E9)</f>
        <v>0</v>
      </c>
      <c r="F10" s="45" t="e">
        <f t="shared" si="0"/>
        <v>#VALUE!</v>
      </c>
      <c r="G10" s="73"/>
      <c r="I10" s="28">
        <v>47</v>
      </c>
      <c r="J10" s="52" t="s">
        <v>17</v>
      </c>
      <c r="K10" s="44" t="e">
        <f>INDEX(一覧表!$C:$V,入力シート!I10,Table!$A$21)</f>
        <v>#VALUE!</v>
      </c>
      <c r="L10" s="39"/>
      <c r="M10" s="51" t="e">
        <f t="shared" si="1"/>
        <v>#VALUE!</v>
      </c>
      <c r="N10" s="72"/>
    </row>
    <row r="11" spans="1:14" ht="12" customHeight="1">
      <c r="A11" s="28">
        <v>11</v>
      </c>
      <c r="B11" s="157" t="s">
        <v>21</v>
      </c>
      <c r="C11" s="56" t="s">
        <v>2</v>
      </c>
      <c r="D11" s="46" t="e">
        <f>INDEX(一覧表!$C:$V,入力シート!A11,Table!$A$21)</f>
        <v>#VALUE!</v>
      </c>
      <c r="E11" s="57">
        <f>E37-SUM(E12:E13)</f>
        <v>0</v>
      </c>
      <c r="F11" s="46" t="e">
        <f t="shared" si="0"/>
        <v>#VALUE!</v>
      </c>
      <c r="G11" s="74"/>
      <c r="I11" s="28">
        <v>48</v>
      </c>
      <c r="J11" s="52" t="s">
        <v>1</v>
      </c>
      <c r="K11" s="44" t="e">
        <f>INDEX(一覧表!$C:$V,入力シート!I11,Table!$A$21)</f>
        <v>#VALUE!</v>
      </c>
      <c r="L11" s="39"/>
      <c r="M11" s="51" t="e">
        <f t="shared" si="1"/>
        <v>#VALUE!</v>
      </c>
      <c r="N11" s="72"/>
    </row>
    <row r="12" spans="1:14" ht="12" customHeight="1">
      <c r="A12" s="28">
        <v>12</v>
      </c>
      <c r="B12" s="155"/>
      <c r="C12" s="50" t="s">
        <v>1</v>
      </c>
      <c r="D12" s="44" t="e">
        <f>INDEX(一覧表!$C:$V,入力シート!A12,Table!$A$21)</f>
        <v>#VALUE!</v>
      </c>
      <c r="E12" s="39"/>
      <c r="F12" s="44" t="e">
        <f t="shared" si="0"/>
        <v>#VALUE!</v>
      </c>
      <c r="G12" s="72"/>
      <c r="I12" s="28">
        <v>49</v>
      </c>
      <c r="J12" s="52" t="s">
        <v>18</v>
      </c>
      <c r="K12" s="44" t="e">
        <f>INDEX(一覧表!$C:$V,入力シート!I12,Table!$A$21)</f>
        <v>#VALUE!</v>
      </c>
      <c r="L12" s="39"/>
      <c r="M12" s="51" t="e">
        <f t="shared" si="1"/>
        <v>#VALUE!</v>
      </c>
      <c r="N12" s="72"/>
    </row>
    <row r="13" spans="1:14" ht="12" customHeight="1">
      <c r="A13" s="28">
        <v>13</v>
      </c>
      <c r="B13" s="155"/>
      <c r="C13" s="50" t="s">
        <v>20</v>
      </c>
      <c r="D13" s="44" t="e">
        <f>INDEX(一覧表!$C:$V,入力シート!A13,Table!$A$21)</f>
        <v>#VALUE!</v>
      </c>
      <c r="E13" s="39"/>
      <c r="F13" s="44" t="e">
        <f t="shared" si="0"/>
        <v>#VALUE!</v>
      </c>
      <c r="G13" s="72"/>
      <c r="I13" s="28">
        <v>50</v>
      </c>
      <c r="J13" s="52" t="s">
        <v>19</v>
      </c>
      <c r="K13" s="44" t="e">
        <f>INDEX(一覧表!$C:$V,入力シート!I13,Table!$A$21)</f>
        <v>#VALUE!</v>
      </c>
      <c r="L13" s="39"/>
      <c r="M13" s="51" t="e">
        <f t="shared" si="1"/>
        <v>#VALUE!</v>
      </c>
      <c r="N13" s="72"/>
    </row>
    <row r="14" spans="1:14" ht="12" customHeight="1">
      <c r="A14" s="28">
        <v>14</v>
      </c>
      <c r="B14" s="156"/>
      <c r="C14" s="54" t="s">
        <v>32</v>
      </c>
      <c r="D14" s="45" t="e">
        <f>SUM(D11:D13)</f>
        <v>#VALUE!</v>
      </c>
      <c r="E14" s="55">
        <f>SUM(E11:E13)</f>
        <v>0</v>
      </c>
      <c r="F14" s="45" t="e">
        <f t="shared" si="0"/>
        <v>#VALUE!</v>
      </c>
      <c r="G14" s="73"/>
      <c r="I14" s="28">
        <v>51</v>
      </c>
      <c r="J14" s="58" t="s">
        <v>14</v>
      </c>
      <c r="K14" s="45" t="e">
        <f>INDEX(一覧表!$C:$V,入力シート!I14,Table!$A$21)</f>
        <v>#VALUE!</v>
      </c>
      <c r="L14" s="71"/>
      <c r="M14" s="55" t="e">
        <f t="shared" si="1"/>
        <v>#VALUE!</v>
      </c>
      <c r="N14" s="73"/>
    </row>
    <row r="15" spans="1:14" ht="12" customHeight="1">
      <c r="A15" s="28">
        <v>15</v>
      </c>
      <c r="B15" s="158" t="s">
        <v>33</v>
      </c>
      <c r="C15" s="159"/>
      <c r="D15" s="47" t="e">
        <f>SUM(D10,D14)</f>
        <v>#VALUE!</v>
      </c>
      <c r="E15" s="59">
        <f>SUM(E10,E14)</f>
        <v>0</v>
      </c>
      <c r="F15" s="47" t="e">
        <f t="shared" si="0"/>
        <v>#VALUE!</v>
      </c>
      <c r="G15" s="75"/>
      <c r="J15" s="60" t="s">
        <v>33</v>
      </c>
      <c r="K15" s="47" t="e">
        <f>SUM(K7:K14)</f>
        <v>#VALUE!</v>
      </c>
      <c r="L15" s="59">
        <f>SUM(L7:L14)</f>
        <v>0</v>
      </c>
      <c r="M15" s="59" t="e">
        <f t="shared" si="1"/>
        <v>#VALUE!</v>
      </c>
      <c r="N15" s="75"/>
    </row>
    <row r="16" spans="1:14" ht="3" customHeight="1">
      <c r="B16" s="31"/>
      <c r="C16" s="31"/>
      <c r="D16" s="61"/>
      <c r="E16" s="61"/>
      <c r="F16" s="61"/>
      <c r="G16" s="61"/>
      <c r="J16" s="62"/>
      <c r="K16" s="61"/>
      <c r="L16" s="61"/>
      <c r="M16" s="61"/>
      <c r="N16" s="61"/>
    </row>
    <row r="17" spans="1:14" ht="12.75" customHeight="1">
      <c r="B17" s="28" t="s">
        <v>15</v>
      </c>
      <c r="J17" s="28" t="s">
        <v>15</v>
      </c>
    </row>
    <row r="18" spans="1:14" ht="21" customHeight="1">
      <c r="B18" s="153" t="s">
        <v>86</v>
      </c>
      <c r="C18" s="154"/>
      <c r="D18" s="49" t="s">
        <v>36</v>
      </c>
      <c r="E18" s="49" t="s">
        <v>31</v>
      </c>
      <c r="F18" s="25" t="s">
        <v>3</v>
      </c>
      <c r="G18" s="26" t="s">
        <v>29</v>
      </c>
      <c r="J18" s="33" t="s">
        <v>86</v>
      </c>
      <c r="K18" s="49" t="s">
        <v>36</v>
      </c>
      <c r="L18" s="49" t="s">
        <v>37</v>
      </c>
      <c r="M18" s="25" t="s">
        <v>3</v>
      </c>
      <c r="N18" s="26" t="s">
        <v>29</v>
      </c>
    </row>
    <row r="19" spans="1:14" ht="12" customHeight="1">
      <c r="A19" s="28">
        <v>18</v>
      </c>
      <c r="B19" s="155" t="s">
        <v>12</v>
      </c>
      <c r="C19" s="50" t="s">
        <v>4</v>
      </c>
      <c r="D19" s="44" t="e">
        <f>INDEX(一覧表!$C:$V,入力シート!A19,Table!$A$21)</f>
        <v>#VALUE!</v>
      </c>
      <c r="E19" s="39"/>
      <c r="F19" s="51" t="e">
        <f t="shared" ref="F19:F38" si="2">E19-D19</f>
        <v>#VALUE!</v>
      </c>
      <c r="G19" s="72"/>
      <c r="I19" s="28">
        <v>54</v>
      </c>
      <c r="J19" s="63" t="s">
        <v>34</v>
      </c>
      <c r="K19" s="44" t="e">
        <f>INDEX(一覧表!$C:$V,入力シート!I19,Table!$A$21)</f>
        <v>#VALUE!</v>
      </c>
      <c r="L19" s="51">
        <f>SUM(E9,E13,E44)</f>
        <v>0</v>
      </c>
      <c r="M19" s="51" t="e">
        <f t="shared" ref="M19:M29" si="3">L19-K19</f>
        <v>#VALUE!</v>
      </c>
      <c r="N19" s="72"/>
    </row>
    <row r="20" spans="1:14" ht="12" customHeight="1">
      <c r="A20" s="28">
        <v>19</v>
      </c>
      <c r="B20" s="155"/>
      <c r="C20" s="50" t="s">
        <v>5</v>
      </c>
      <c r="D20" s="44" t="e">
        <f>INDEX(一覧表!$C:$V,入力シート!A20,Table!$A$21)</f>
        <v>#VALUE!</v>
      </c>
      <c r="E20" s="39"/>
      <c r="F20" s="51" t="e">
        <f t="shared" si="2"/>
        <v>#VALUE!</v>
      </c>
      <c r="G20" s="72"/>
      <c r="I20" s="28">
        <v>55</v>
      </c>
      <c r="J20" s="52" t="s">
        <v>13</v>
      </c>
      <c r="K20" s="44" t="e">
        <f>INDEX(一覧表!$C:$V,入力シート!I20,Table!$A$21)</f>
        <v>#VALUE!</v>
      </c>
      <c r="L20" s="39"/>
      <c r="M20" s="51" t="e">
        <f t="shared" si="3"/>
        <v>#VALUE!</v>
      </c>
      <c r="N20" s="72"/>
    </row>
    <row r="21" spans="1:14" ht="12" customHeight="1">
      <c r="A21" s="28">
        <v>20</v>
      </c>
      <c r="B21" s="155"/>
      <c r="C21" s="50" t="s">
        <v>6</v>
      </c>
      <c r="D21" s="44" t="e">
        <f>INDEX(一覧表!$C:$V,入力シート!A21,Table!$A$21)</f>
        <v>#VALUE!</v>
      </c>
      <c r="E21" s="39"/>
      <c r="F21" s="51" t="e">
        <f t="shared" si="2"/>
        <v>#VALUE!</v>
      </c>
      <c r="G21" s="72"/>
      <c r="I21" s="28">
        <v>56</v>
      </c>
      <c r="J21" s="52" t="s">
        <v>4</v>
      </c>
      <c r="K21" s="44" t="e">
        <f>INDEX(一覧表!$C:$V,入力シート!I21,Table!$A$21)</f>
        <v>#VALUE!</v>
      </c>
      <c r="L21" s="39"/>
      <c r="M21" s="51" t="e">
        <f t="shared" si="3"/>
        <v>#VALUE!</v>
      </c>
      <c r="N21" s="72"/>
    </row>
    <row r="22" spans="1:14" ht="12" customHeight="1">
      <c r="A22" s="28">
        <v>21</v>
      </c>
      <c r="B22" s="155"/>
      <c r="C22" s="50" t="s">
        <v>7</v>
      </c>
      <c r="D22" s="44" t="e">
        <f>INDEX(一覧表!$C:$V,入力シート!A22,Table!$A$21)</f>
        <v>#VALUE!</v>
      </c>
      <c r="E22" s="39"/>
      <c r="F22" s="51" t="e">
        <f t="shared" si="2"/>
        <v>#VALUE!</v>
      </c>
      <c r="G22" s="72"/>
      <c r="I22" s="28">
        <v>57</v>
      </c>
      <c r="J22" s="52" t="s">
        <v>5</v>
      </c>
      <c r="K22" s="44" t="e">
        <f>INDEX(一覧表!$C:$V,入力シート!I22,Table!$A$21)</f>
        <v>#VALUE!</v>
      </c>
      <c r="L22" s="39"/>
      <c r="M22" s="51" t="e">
        <f t="shared" si="3"/>
        <v>#VALUE!</v>
      </c>
      <c r="N22" s="72"/>
    </row>
    <row r="23" spans="1:14" ht="12" customHeight="1">
      <c r="A23" s="28">
        <v>22</v>
      </c>
      <c r="B23" s="155"/>
      <c r="C23" s="50" t="s">
        <v>8</v>
      </c>
      <c r="D23" s="44" t="e">
        <f>INDEX(一覧表!$C:$V,入力シート!A23,Table!$A$21)</f>
        <v>#VALUE!</v>
      </c>
      <c r="E23" s="39"/>
      <c r="F23" s="51" t="e">
        <f t="shared" si="2"/>
        <v>#VALUE!</v>
      </c>
      <c r="G23" s="72"/>
      <c r="I23" s="28">
        <v>58</v>
      </c>
      <c r="J23" s="52" t="s">
        <v>6</v>
      </c>
      <c r="K23" s="44" t="e">
        <f>INDEX(一覧表!$C:$V,入力シート!I23,Table!$A$21)</f>
        <v>#VALUE!</v>
      </c>
      <c r="L23" s="39"/>
      <c r="M23" s="51" t="e">
        <f t="shared" si="3"/>
        <v>#VALUE!</v>
      </c>
      <c r="N23" s="72"/>
    </row>
    <row r="24" spans="1:14" ht="12" customHeight="1">
      <c r="A24" s="28">
        <v>23</v>
      </c>
      <c r="B24" s="155"/>
      <c r="C24" s="50" t="s">
        <v>9</v>
      </c>
      <c r="D24" s="44" t="e">
        <f>INDEX(一覧表!$C:$V,入力シート!A24,Table!$A$21)</f>
        <v>#VALUE!</v>
      </c>
      <c r="E24" s="39"/>
      <c r="F24" s="51" t="e">
        <f t="shared" si="2"/>
        <v>#VALUE!</v>
      </c>
      <c r="G24" s="72"/>
      <c r="I24" s="28">
        <v>59</v>
      </c>
      <c r="J24" s="52" t="s">
        <v>7</v>
      </c>
      <c r="K24" s="44" t="e">
        <f>INDEX(一覧表!$C:$V,入力シート!I24,Table!$A$21)</f>
        <v>#VALUE!</v>
      </c>
      <c r="L24" s="39"/>
      <c r="M24" s="51" t="e">
        <f t="shared" si="3"/>
        <v>#VALUE!</v>
      </c>
      <c r="N24" s="72"/>
    </row>
    <row r="25" spans="1:14" ht="12" customHeight="1">
      <c r="A25" s="28">
        <v>24</v>
      </c>
      <c r="B25" s="155"/>
      <c r="C25" s="50" t="s">
        <v>10</v>
      </c>
      <c r="D25" s="44" t="e">
        <f>INDEX(一覧表!$C:$V,入力シート!A25,Table!$A$21)</f>
        <v>#VALUE!</v>
      </c>
      <c r="E25" s="39"/>
      <c r="F25" s="51" t="e">
        <f t="shared" si="2"/>
        <v>#VALUE!</v>
      </c>
      <c r="G25" s="72"/>
      <c r="I25" s="28">
        <v>60</v>
      </c>
      <c r="J25" s="52" t="s">
        <v>8</v>
      </c>
      <c r="K25" s="44" t="e">
        <f>INDEX(一覧表!$C:$V,入力シート!I25,Table!$A$21)</f>
        <v>#VALUE!</v>
      </c>
      <c r="L25" s="39"/>
      <c r="M25" s="51" t="e">
        <f t="shared" si="3"/>
        <v>#VALUE!</v>
      </c>
      <c r="N25" s="72"/>
    </row>
    <row r="26" spans="1:14" ht="12" customHeight="1">
      <c r="A26" s="28">
        <v>25</v>
      </c>
      <c r="B26" s="155"/>
      <c r="C26" s="50" t="s">
        <v>11</v>
      </c>
      <c r="D26" s="44" t="e">
        <f>INDEX(一覧表!$C:$V,入力シート!A26,Table!$A$21)</f>
        <v>#VALUE!</v>
      </c>
      <c r="E26" s="39"/>
      <c r="F26" s="51" t="e">
        <f t="shared" si="2"/>
        <v>#VALUE!</v>
      </c>
      <c r="G26" s="72"/>
      <c r="I26" s="28">
        <v>61</v>
      </c>
      <c r="J26" s="52" t="s">
        <v>9</v>
      </c>
      <c r="K26" s="44" t="e">
        <f>INDEX(一覧表!$C:$V,入力シート!I26,Table!$A$21)</f>
        <v>#VALUE!</v>
      </c>
      <c r="L26" s="39"/>
      <c r="M26" s="51" t="e">
        <f t="shared" si="3"/>
        <v>#VALUE!</v>
      </c>
      <c r="N26" s="72"/>
    </row>
    <row r="27" spans="1:14" ht="12" customHeight="1">
      <c r="A27" s="28">
        <v>26</v>
      </c>
      <c r="B27" s="156"/>
      <c r="C27" s="54" t="s">
        <v>32</v>
      </c>
      <c r="D27" s="45" t="e">
        <f>SUM(D19:D26)</f>
        <v>#VALUE!</v>
      </c>
      <c r="E27" s="55">
        <f>SUM(E19:E26)</f>
        <v>0</v>
      </c>
      <c r="F27" s="55" t="e">
        <f t="shared" si="2"/>
        <v>#VALUE!</v>
      </c>
      <c r="G27" s="73"/>
      <c r="I27" s="28">
        <v>62</v>
      </c>
      <c r="J27" s="52" t="s">
        <v>10</v>
      </c>
      <c r="K27" s="44" t="e">
        <f>INDEX(一覧表!$C:$V,入力シート!I27,Table!$A$21)</f>
        <v>#VALUE!</v>
      </c>
      <c r="L27" s="39"/>
      <c r="M27" s="51" t="e">
        <f t="shared" si="3"/>
        <v>#VALUE!</v>
      </c>
      <c r="N27" s="72"/>
    </row>
    <row r="28" spans="1:14" ht="12" customHeight="1">
      <c r="A28" s="28">
        <v>27</v>
      </c>
      <c r="B28" s="157" t="s">
        <v>21</v>
      </c>
      <c r="C28" s="56" t="s">
        <v>13</v>
      </c>
      <c r="D28" s="46" t="e">
        <f>INDEX(一覧表!$C:$V,入力シート!A28,Table!$A$21)</f>
        <v>#VALUE!</v>
      </c>
      <c r="E28" s="76"/>
      <c r="F28" s="57" t="e">
        <f t="shared" si="2"/>
        <v>#VALUE!</v>
      </c>
      <c r="G28" s="74"/>
      <c r="I28" s="28">
        <v>63</v>
      </c>
      <c r="J28" s="58" t="s">
        <v>11</v>
      </c>
      <c r="K28" s="45" t="e">
        <f>INDEX(一覧表!$C:$V,入力シート!I28,Table!$A$21)</f>
        <v>#VALUE!</v>
      </c>
      <c r="L28" s="71"/>
      <c r="M28" s="55" t="e">
        <f t="shared" si="3"/>
        <v>#VALUE!</v>
      </c>
      <c r="N28" s="73"/>
    </row>
    <row r="29" spans="1:14" ht="12" customHeight="1">
      <c r="A29" s="28">
        <v>28</v>
      </c>
      <c r="B29" s="155"/>
      <c r="C29" s="50" t="s">
        <v>4</v>
      </c>
      <c r="D29" s="44" t="e">
        <f>INDEX(一覧表!$C:$V,入力シート!A29,Table!$A$21)</f>
        <v>#VALUE!</v>
      </c>
      <c r="E29" s="39"/>
      <c r="F29" s="51" t="e">
        <f t="shared" si="2"/>
        <v>#VALUE!</v>
      </c>
      <c r="G29" s="72"/>
      <c r="I29" s="28">
        <v>64</v>
      </c>
      <c r="J29" s="60" t="s">
        <v>33</v>
      </c>
      <c r="K29" s="47" t="e">
        <f>SUM(K19:K28)</f>
        <v>#VALUE!</v>
      </c>
      <c r="L29" s="59">
        <f>SUM(L19:L28)</f>
        <v>0</v>
      </c>
      <c r="M29" s="59" t="e">
        <f t="shared" si="3"/>
        <v>#VALUE!</v>
      </c>
      <c r="N29" s="75"/>
    </row>
    <row r="30" spans="1:14" ht="12" customHeight="1">
      <c r="A30" s="28">
        <v>29</v>
      </c>
      <c r="B30" s="155"/>
      <c r="C30" s="50" t="s">
        <v>5</v>
      </c>
      <c r="D30" s="44" t="e">
        <f>INDEX(一覧表!$C:$V,入力シート!A30,Table!$A$21)</f>
        <v>#VALUE!</v>
      </c>
      <c r="E30" s="39"/>
      <c r="F30" s="51" t="e">
        <f t="shared" si="2"/>
        <v>#VALUE!</v>
      </c>
      <c r="G30" s="72"/>
      <c r="J30" s="31"/>
      <c r="K30" s="64"/>
      <c r="L30" s="64"/>
      <c r="M30" s="64"/>
      <c r="N30" s="43"/>
    </row>
    <row r="31" spans="1:14" ht="12" customHeight="1">
      <c r="A31" s="28">
        <v>30</v>
      </c>
      <c r="B31" s="155"/>
      <c r="C31" s="50" t="s">
        <v>6</v>
      </c>
      <c r="D31" s="44" t="e">
        <f>INDEX(一覧表!$C:$V,入力シート!A31,Table!$A$21)</f>
        <v>#VALUE!</v>
      </c>
      <c r="E31" s="39"/>
      <c r="F31" s="51" t="e">
        <f t="shared" si="2"/>
        <v>#VALUE!</v>
      </c>
      <c r="G31" s="72"/>
      <c r="J31" s="32" t="s">
        <v>106</v>
      </c>
    </row>
    <row r="32" spans="1:14" ht="12" customHeight="1">
      <c r="A32" s="28">
        <v>31</v>
      </c>
      <c r="B32" s="155"/>
      <c r="C32" s="50" t="s">
        <v>7</v>
      </c>
      <c r="D32" s="44" t="e">
        <f>INDEX(一覧表!$C:$V,入力シート!A32,Table!$A$21)</f>
        <v>#VALUE!</v>
      </c>
      <c r="E32" s="39"/>
      <c r="F32" s="51" t="e">
        <f t="shared" si="2"/>
        <v>#VALUE!</v>
      </c>
      <c r="G32" s="72"/>
      <c r="J32" s="33" t="s">
        <v>98</v>
      </c>
      <c r="K32" s="25" t="s">
        <v>104</v>
      </c>
      <c r="L32" s="25" t="s">
        <v>105</v>
      </c>
      <c r="M32" s="26" t="s">
        <v>102</v>
      </c>
    </row>
    <row r="33" spans="1:14" ht="12" customHeight="1">
      <c r="A33" s="28">
        <v>32</v>
      </c>
      <c r="B33" s="155"/>
      <c r="C33" s="50" t="s">
        <v>8</v>
      </c>
      <c r="D33" s="44" t="e">
        <f>INDEX(一覧表!$C:$V,入力シート!A33,Table!$A$21)</f>
        <v>#VALUE!</v>
      </c>
      <c r="E33" s="39"/>
      <c r="F33" s="51" t="e">
        <f t="shared" si="2"/>
        <v>#VALUE!</v>
      </c>
      <c r="G33" s="72"/>
      <c r="J33" s="34" t="s">
        <v>26</v>
      </c>
      <c r="K33" s="40" t="e">
        <f>SUM(D7,D11)</f>
        <v>#VALUE!</v>
      </c>
      <c r="L33" s="65">
        <f>SUM(E7,E11)</f>
        <v>0</v>
      </c>
      <c r="M33" s="66" t="e">
        <f>L33-K33</f>
        <v>#VALUE!</v>
      </c>
    </row>
    <row r="34" spans="1:14" ht="12" customHeight="1">
      <c r="A34" s="28">
        <v>33</v>
      </c>
      <c r="B34" s="155"/>
      <c r="C34" s="50" t="s">
        <v>9</v>
      </c>
      <c r="D34" s="44" t="e">
        <f>INDEX(一覧表!$C:$V,入力シート!A34,Table!$A$21)</f>
        <v>#VALUE!</v>
      </c>
      <c r="E34" s="39"/>
      <c r="F34" s="51" t="e">
        <f t="shared" si="2"/>
        <v>#VALUE!</v>
      </c>
      <c r="G34" s="72"/>
      <c r="J34" s="34" t="s">
        <v>28</v>
      </c>
      <c r="K34" s="40" t="e">
        <f>D43</f>
        <v>#VALUE!</v>
      </c>
      <c r="L34" s="65">
        <f>E43</f>
        <v>0</v>
      </c>
      <c r="M34" s="66" t="e">
        <f t="shared" ref="M34:M35" si="4">L34-K34</f>
        <v>#VALUE!</v>
      </c>
    </row>
    <row r="35" spans="1:14" ht="12" customHeight="1">
      <c r="A35" s="28">
        <v>34</v>
      </c>
      <c r="B35" s="155"/>
      <c r="C35" s="50" t="s">
        <v>10</v>
      </c>
      <c r="D35" s="44" t="e">
        <f>INDEX(一覧表!$C:$V,入力シート!A35,Table!$A$21)</f>
        <v>#VALUE!</v>
      </c>
      <c r="E35" s="39"/>
      <c r="F35" s="51" t="e">
        <f t="shared" si="2"/>
        <v>#VALUE!</v>
      </c>
      <c r="G35" s="72"/>
      <c r="J35" s="35" t="s">
        <v>99</v>
      </c>
      <c r="K35" s="41" t="e">
        <f>K8</f>
        <v>#VALUE!</v>
      </c>
      <c r="L35" s="67">
        <f>L8</f>
        <v>0</v>
      </c>
      <c r="M35" s="68" t="e">
        <f t="shared" si="4"/>
        <v>#VALUE!</v>
      </c>
    </row>
    <row r="36" spans="1:14" ht="12" customHeight="1">
      <c r="A36" s="28">
        <v>35</v>
      </c>
      <c r="B36" s="155"/>
      <c r="C36" s="50" t="s">
        <v>11</v>
      </c>
      <c r="D36" s="44" t="e">
        <f>INDEX(一覧表!$C:$V,入力シート!A36,Table!$A$21)</f>
        <v>#VALUE!</v>
      </c>
      <c r="E36" s="39"/>
      <c r="F36" s="51" t="e">
        <f t="shared" si="2"/>
        <v>#VALUE!</v>
      </c>
      <c r="G36" s="72"/>
      <c r="J36" s="36"/>
      <c r="K36" s="37"/>
      <c r="L36" s="69"/>
      <c r="M36" s="69"/>
      <c r="N36" s="38"/>
    </row>
    <row r="37" spans="1:14" ht="12" customHeight="1">
      <c r="A37" s="28">
        <v>36</v>
      </c>
      <c r="B37" s="156"/>
      <c r="C37" s="54" t="s">
        <v>32</v>
      </c>
      <c r="D37" s="45" t="e">
        <f>SUM(D28:D36)</f>
        <v>#VALUE!</v>
      </c>
      <c r="E37" s="55">
        <f>SUM(E28:E36)</f>
        <v>0</v>
      </c>
      <c r="F37" s="55" t="e">
        <f t="shared" si="2"/>
        <v>#VALUE!</v>
      </c>
      <c r="G37" s="73"/>
      <c r="J37" s="24" t="s">
        <v>94</v>
      </c>
      <c r="K37" s="25" t="s">
        <v>101</v>
      </c>
      <c r="L37" s="25" t="s">
        <v>103</v>
      </c>
      <c r="M37" s="25" t="s">
        <v>102</v>
      </c>
      <c r="N37" s="26" t="s">
        <v>95</v>
      </c>
    </row>
    <row r="38" spans="1:14" ht="12" customHeight="1">
      <c r="A38" s="28">
        <v>37</v>
      </c>
      <c r="B38" s="158" t="s">
        <v>33</v>
      </c>
      <c r="C38" s="159"/>
      <c r="D38" s="47" t="e">
        <f>SUM(D27,D37)</f>
        <v>#VALUE!</v>
      </c>
      <c r="E38" s="59">
        <f>SUM(E27,E37)</f>
        <v>0</v>
      </c>
      <c r="F38" s="59" t="e">
        <f t="shared" si="2"/>
        <v>#VALUE!</v>
      </c>
      <c r="G38" s="75"/>
      <c r="J38" s="70" t="s">
        <v>96</v>
      </c>
      <c r="K38" s="41" t="e">
        <f>INDEX(一覧表!$C:$V,入力シート!I38,Table!$A$21)</f>
        <v>#VALUE!</v>
      </c>
      <c r="L38" s="42"/>
      <c r="M38" s="67" t="e">
        <f>L38-K38</f>
        <v>#VALUE!</v>
      </c>
      <c r="N38" s="27"/>
    </row>
    <row r="39" spans="1:14" ht="3" customHeight="1"/>
    <row r="40" spans="1:14" ht="12.75" customHeight="1">
      <c r="B40" s="28" t="s">
        <v>28</v>
      </c>
      <c r="J40" s="28" t="s">
        <v>109</v>
      </c>
    </row>
    <row r="41" spans="1:14" ht="12.75" customHeight="1">
      <c r="B41" s="28" t="s">
        <v>0</v>
      </c>
      <c r="J41" s="168" t="s">
        <v>97</v>
      </c>
      <c r="K41" s="169"/>
      <c r="L41" s="169"/>
      <c r="M41" s="169"/>
      <c r="N41" s="174" t="s">
        <v>100</v>
      </c>
    </row>
    <row r="42" spans="1:14" ht="21" customHeight="1">
      <c r="B42" s="153" t="s">
        <v>86</v>
      </c>
      <c r="C42" s="154"/>
      <c r="D42" s="49" t="s">
        <v>36</v>
      </c>
      <c r="E42" s="49" t="s">
        <v>37</v>
      </c>
      <c r="F42" s="25" t="s">
        <v>3</v>
      </c>
      <c r="G42" s="26" t="s">
        <v>29</v>
      </c>
      <c r="J42" s="170"/>
      <c r="K42" s="171"/>
      <c r="L42" s="171"/>
      <c r="M42" s="171"/>
      <c r="N42" s="175"/>
    </row>
    <row r="43" spans="1:14" ht="12" customHeight="1">
      <c r="B43" s="160" t="s">
        <v>2</v>
      </c>
      <c r="C43" s="161"/>
      <c r="D43" s="44" t="e">
        <f>D49</f>
        <v>#VALUE!</v>
      </c>
      <c r="E43" s="51">
        <f>E49</f>
        <v>0</v>
      </c>
      <c r="F43" s="51" t="e">
        <f>E43-D43</f>
        <v>#VALUE!</v>
      </c>
      <c r="G43" s="72"/>
      <c r="J43" s="170"/>
      <c r="K43" s="171"/>
      <c r="L43" s="171"/>
      <c r="M43" s="171"/>
      <c r="N43" s="175"/>
    </row>
    <row r="44" spans="1:14" ht="12" customHeight="1">
      <c r="B44" s="162" t="s">
        <v>20</v>
      </c>
      <c r="C44" s="163"/>
      <c r="D44" s="45">
        <v>0</v>
      </c>
      <c r="E44" s="55">
        <v>0</v>
      </c>
      <c r="F44" s="55">
        <f>E44-D44</f>
        <v>0</v>
      </c>
      <c r="G44" s="73"/>
      <c r="J44" s="170"/>
      <c r="K44" s="171"/>
      <c r="L44" s="171"/>
      <c r="M44" s="171"/>
      <c r="N44" s="175"/>
    </row>
    <row r="45" spans="1:14" ht="12" customHeight="1">
      <c r="B45" s="158" t="s">
        <v>33</v>
      </c>
      <c r="C45" s="159"/>
      <c r="D45" s="47" t="e">
        <f>SUM(D43:D44)</f>
        <v>#VALUE!</v>
      </c>
      <c r="E45" s="59">
        <f>SUM(E43:E44)</f>
        <v>0</v>
      </c>
      <c r="F45" s="59" t="e">
        <f>E45-D45</f>
        <v>#VALUE!</v>
      </c>
      <c r="G45" s="75"/>
      <c r="J45" s="170"/>
      <c r="K45" s="171"/>
      <c r="L45" s="171"/>
      <c r="M45" s="171"/>
      <c r="N45" s="175"/>
    </row>
    <row r="46" spans="1:14" ht="3" customHeight="1">
      <c r="B46" s="31"/>
      <c r="C46" s="31"/>
      <c r="D46" s="61"/>
      <c r="E46" s="61"/>
      <c r="F46" s="61"/>
      <c r="G46" s="61"/>
      <c r="J46" s="172"/>
      <c r="K46" s="173"/>
      <c r="L46" s="173"/>
      <c r="M46" s="173"/>
      <c r="N46" s="176"/>
    </row>
    <row r="47" spans="1:14" ht="12.75" customHeight="1">
      <c r="B47" s="28" t="s">
        <v>15</v>
      </c>
      <c r="J47" s="29" t="s">
        <v>24</v>
      </c>
      <c r="K47" s="29"/>
      <c r="L47" s="29"/>
    </row>
    <row r="48" spans="1:14" ht="21" customHeight="1">
      <c r="B48" s="153" t="s">
        <v>86</v>
      </c>
      <c r="C48" s="154"/>
      <c r="D48" s="49" t="s">
        <v>36</v>
      </c>
      <c r="E48" s="49" t="s">
        <v>31</v>
      </c>
      <c r="F48" s="25" t="s">
        <v>3</v>
      </c>
      <c r="G48" s="26" t="s">
        <v>29</v>
      </c>
      <c r="J48" s="164" t="s">
        <v>175</v>
      </c>
      <c r="K48" s="165"/>
      <c r="L48" s="48"/>
      <c r="N48" s="166"/>
    </row>
    <row r="49" spans="1:14" ht="12" customHeight="1">
      <c r="A49" s="28">
        <v>40</v>
      </c>
      <c r="B49" s="162" t="s">
        <v>84</v>
      </c>
      <c r="C49" s="163"/>
      <c r="D49" s="45" t="e">
        <f>INDEX(一覧表!$C:$V,入力シート!A49,Table!$A$21)</f>
        <v>#VALUE!</v>
      </c>
      <c r="E49" s="55"/>
      <c r="F49" s="55" t="e">
        <f>E49-D49</f>
        <v>#VALUE!</v>
      </c>
      <c r="G49" s="73"/>
      <c r="J49" s="167" t="s">
        <v>107</v>
      </c>
      <c r="K49" s="167"/>
      <c r="L49" s="167"/>
      <c r="M49" s="30"/>
      <c r="N49" s="166"/>
    </row>
    <row r="50" spans="1:14" ht="18" customHeight="1"/>
    <row r="51" spans="1:14" ht="18" customHeight="1"/>
  </sheetData>
  <sheetProtection password="B2A5" sheet="1" objects="1" scenarios="1"/>
  <mergeCells count="23">
    <mergeCell ref="B43:C43"/>
    <mergeCell ref="B44:C44"/>
    <mergeCell ref="B48:C48"/>
    <mergeCell ref="J48:K48"/>
    <mergeCell ref="N48:N49"/>
    <mergeCell ref="B49:C49"/>
    <mergeCell ref="J49:L49"/>
    <mergeCell ref="J41:M46"/>
    <mergeCell ref="N41:N46"/>
    <mergeCell ref="B42:C42"/>
    <mergeCell ref="B45:C45"/>
    <mergeCell ref="B15:C15"/>
    <mergeCell ref="B18:C18"/>
    <mergeCell ref="B19:B27"/>
    <mergeCell ref="B28:B37"/>
    <mergeCell ref="B38:C38"/>
    <mergeCell ref="G1:M1"/>
    <mergeCell ref="J4:N4"/>
    <mergeCell ref="B6:C6"/>
    <mergeCell ref="B7:B10"/>
    <mergeCell ref="B11:B14"/>
    <mergeCell ref="B4:E4"/>
    <mergeCell ref="B5:C5"/>
  </mergeCells>
  <phoneticPr fontId="5"/>
  <conditionalFormatting sqref="N3">
    <cfRule type="cellIs" dxfId="9" priority="5" operator="equal">
      <formula>"選択してください"</formula>
    </cfRule>
  </conditionalFormatting>
  <conditionalFormatting sqref="D19:D38 D43 D45:D46 D49 F19:F38 F43 F45:F46 F49 K7:K16 K19:K29 M7:M16 M19:M29 D7:D16 F7:F16">
    <cfRule type="expression" dxfId="8" priority="4">
      <formula>ISERROR(D7)</formula>
    </cfRule>
  </conditionalFormatting>
  <conditionalFormatting sqref="K36:N36 K30:M35 K47:M47 K37:M40 M48:M49">
    <cfRule type="expression" dxfId="7" priority="3">
      <formula>ISERROR(K30)</formula>
    </cfRule>
  </conditionalFormatting>
  <conditionalFormatting sqref="N33:N35">
    <cfRule type="expression" dxfId="6" priority="2">
      <formula>ISERROR(N33)</formula>
    </cfRule>
  </conditionalFormatting>
  <conditionalFormatting sqref="K41:M46">
    <cfRule type="expression" dxfId="5" priority="1">
      <formula>ISERROR(K41)</formula>
    </cfRule>
  </conditionalFormatting>
  <dataValidations count="1">
    <dataValidation type="list" allowBlank="1" showInputMessage="1" showErrorMessage="1" sqref="N3">
      <formula1>"演　劇,合　唱,吹奏楽,器楽・管弦楽,日本音楽,郷土芸能,美術・工芸,書　道,写　真,放　送,囲　碁,将　棋,弁　論,小倉百人一首かるた,新　聞,文　芸,自然科学,華　道,茶　道,ボランティア"</formula1>
    </dataValidation>
  </dataValidations>
  <printOptions horizontalCentered="1"/>
  <pageMargins left="0.39370078740157483" right="0.39370078740157483" top="0.78740157480314965" bottom="0.39370078740157483" header="0.51181102362204722" footer="0.51181102362204722"/>
  <pageSetup paperSize="9" orientation="landscape"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N50"/>
  <sheetViews>
    <sheetView showGridLines="0" topLeftCell="B1" zoomScale="150" zoomScaleNormal="150" zoomScaleSheetLayoutView="100" workbookViewId="0">
      <selection activeCell="B1" sqref="B1"/>
    </sheetView>
  </sheetViews>
  <sheetFormatPr defaultRowHeight="9.75"/>
  <cols>
    <col min="1" max="1" width="4.19921875" style="28" hidden="1" customWidth="1"/>
    <col min="2" max="2" width="3.59765625" style="28" customWidth="1"/>
    <col min="3" max="3" width="18.59765625" style="28" customWidth="1"/>
    <col min="4" max="6" width="10.796875" style="28" customWidth="1"/>
    <col min="7" max="7" width="51" style="28" customWidth="1"/>
    <col min="8" max="8" width="6" style="28" customWidth="1"/>
    <col min="9" max="9" width="6" style="28" hidden="1" customWidth="1"/>
    <col min="10" max="10" width="18" style="28" customWidth="1"/>
    <col min="11" max="13" width="10.796875" style="28" customWidth="1"/>
    <col min="14" max="14" width="51" style="28" customWidth="1"/>
    <col min="15" max="15" width="1" style="28" customWidth="1"/>
    <col min="16" max="16384" width="9.59765625" style="28"/>
  </cols>
  <sheetData>
    <row r="1" spans="1:14" ht="15" customHeight="1">
      <c r="B1" s="48"/>
      <c r="C1" s="48"/>
      <c r="D1" s="48"/>
      <c r="E1" s="48"/>
      <c r="F1" s="48"/>
      <c r="G1" s="151" t="s">
        <v>181</v>
      </c>
      <c r="H1" s="151"/>
      <c r="I1" s="151"/>
      <c r="J1" s="151"/>
      <c r="K1" s="151"/>
      <c r="L1" s="151"/>
      <c r="M1" s="151"/>
      <c r="N1" s="48"/>
    </row>
    <row r="2" spans="1:14" ht="6" customHeight="1"/>
    <row r="3" spans="1:14" ht="15" customHeight="1">
      <c r="N3" s="77" t="s">
        <v>91</v>
      </c>
    </row>
    <row r="4" spans="1:14" ht="12.75" customHeight="1">
      <c r="B4" s="152" t="s">
        <v>26</v>
      </c>
      <c r="C4" s="152"/>
      <c r="D4" s="152"/>
      <c r="E4" s="152"/>
      <c r="J4" s="152" t="s">
        <v>27</v>
      </c>
      <c r="K4" s="152"/>
      <c r="L4" s="152"/>
      <c r="M4" s="152"/>
      <c r="N4" s="152"/>
    </row>
    <row r="5" spans="1:14" ht="12.75" customHeight="1">
      <c r="B5" s="152" t="s">
        <v>0</v>
      </c>
      <c r="C5" s="152"/>
      <c r="J5" s="28" t="s">
        <v>0</v>
      </c>
    </row>
    <row r="6" spans="1:14" ht="21" customHeight="1">
      <c r="B6" s="153" t="s">
        <v>86</v>
      </c>
      <c r="C6" s="154"/>
      <c r="D6" s="49" t="s">
        <v>35</v>
      </c>
      <c r="E6" s="49" t="s">
        <v>31</v>
      </c>
      <c r="F6" s="25" t="s">
        <v>3</v>
      </c>
      <c r="G6" s="26" t="s">
        <v>29</v>
      </c>
      <c r="J6" s="33" t="s">
        <v>86</v>
      </c>
      <c r="K6" s="49" t="s">
        <v>36</v>
      </c>
      <c r="L6" s="49" t="s">
        <v>37</v>
      </c>
      <c r="M6" s="25" t="s">
        <v>3</v>
      </c>
      <c r="N6" s="26" t="s">
        <v>29</v>
      </c>
    </row>
    <row r="7" spans="1:14" ht="12" customHeight="1">
      <c r="A7" s="28">
        <v>7</v>
      </c>
      <c r="B7" s="155" t="s">
        <v>22</v>
      </c>
      <c r="C7" s="50" t="s">
        <v>23</v>
      </c>
      <c r="D7" s="44" t="e">
        <f>INDEX(一覧表!$D:$Y,入力シート!A7,Table!$A$23)</f>
        <v>#N/A</v>
      </c>
      <c r="E7" s="51">
        <f>E27-SUM(E8:E9)</f>
        <v>0</v>
      </c>
      <c r="F7" s="44" t="e">
        <f>E7-D7</f>
        <v>#N/A</v>
      </c>
      <c r="G7" s="83"/>
      <c r="I7" s="28">
        <v>43</v>
      </c>
      <c r="J7" s="52" t="s">
        <v>108</v>
      </c>
      <c r="K7" s="44" t="e">
        <f>INDEX(一覧表!$D:$Y,入力シート!I7,Table!$A$23)</f>
        <v>#N/A</v>
      </c>
      <c r="L7" s="39"/>
      <c r="M7" s="51" t="e">
        <f>L7-K7</f>
        <v>#N/A</v>
      </c>
      <c r="N7" s="83"/>
    </row>
    <row r="8" spans="1:14" ht="12" customHeight="1">
      <c r="A8" s="28">
        <f>A7+1</f>
        <v>8</v>
      </c>
      <c r="B8" s="155"/>
      <c r="C8" s="50" t="s">
        <v>1</v>
      </c>
      <c r="D8" s="44" t="e">
        <f>INDEX(一覧表!$D:$Y,入力シート!A8,Table!$A$23)</f>
        <v>#N/A</v>
      </c>
      <c r="E8" s="39"/>
      <c r="F8" s="44" t="e">
        <f t="shared" ref="F8:F14" si="0">E8-D8</f>
        <v>#N/A</v>
      </c>
      <c r="G8" s="83"/>
      <c r="I8" s="28">
        <f>I7+1</f>
        <v>44</v>
      </c>
      <c r="J8" s="52" t="s">
        <v>90</v>
      </c>
      <c r="K8" s="44" t="e">
        <f>INDEX(一覧表!$D:$Y,入力シート!I8,Table!$A$23)</f>
        <v>#N/A</v>
      </c>
      <c r="L8" s="39"/>
      <c r="M8" s="51" t="e">
        <f>L8-K8</f>
        <v>#N/A</v>
      </c>
      <c r="N8" s="83" t="s">
        <v>177</v>
      </c>
    </row>
    <row r="9" spans="1:14" ht="12" customHeight="1">
      <c r="A9" s="28">
        <f t="shared" ref="A9:A15" si="1">A8+1</f>
        <v>9</v>
      </c>
      <c r="B9" s="155"/>
      <c r="C9" s="50" t="s">
        <v>20</v>
      </c>
      <c r="D9" s="44" t="e">
        <f>INDEX(一覧表!$D:$Y,入力シート!A9,Table!$A$23)</f>
        <v>#N/A</v>
      </c>
      <c r="E9" s="39"/>
      <c r="F9" s="44" t="e">
        <f t="shared" si="0"/>
        <v>#N/A</v>
      </c>
      <c r="G9" s="83"/>
      <c r="I9" s="28">
        <f t="shared" ref="I9:I14" si="2">I8+1</f>
        <v>45</v>
      </c>
      <c r="J9" s="52" t="s">
        <v>25</v>
      </c>
      <c r="K9" s="44" t="e">
        <f>INDEX(一覧表!$D:$Y,入力シート!I9,Table!$A$23)</f>
        <v>#N/A</v>
      </c>
      <c r="L9" s="39"/>
      <c r="M9" s="51" t="e">
        <f t="shared" ref="M9:M15" si="3">L9-K9</f>
        <v>#N/A</v>
      </c>
      <c r="N9" s="83"/>
    </row>
    <row r="10" spans="1:14" ht="12" customHeight="1">
      <c r="A10" s="53">
        <f t="shared" si="1"/>
        <v>10</v>
      </c>
      <c r="B10" s="156"/>
      <c r="C10" s="54" t="s">
        <v>32</v>
      </c>
      <c r="D10" s="45" t="e">
        <f>SUM(D7:D9)</f>
        <v>#N/A</v>
      </c>
      <c r="E10" s="55">
        <f>SUM(E7:E9)</f>
        <v>0</v>
      </c>
      <c r="F10" s="45" t="e">
        <f t="shared" si="0"/>
        <v>#N/A</v>
      </c>
      <c r="G10" s="84"/>
      <c r="I10" s="28">
        <f t="shared" si="2"/>
        <v>46</v>
      </c>
      <c r="J10" s="52" t="s">
        <v>17</v>
      </c>
      <c r="K10" s="44" t="e">
        <f>INDEX(一覧表!$D:$Y,入力シート!I10,Table!$A$23)</f>
        <v>#N/A</v>
      </c>
      <c r="L10" s="39"/>
      <c r="M10" s="51" t="e">
        <f t="shared" si="3"/>
        <v>#N/A</v>
      </c>
      <c r="N10" s="83"/>
    </row>
    <row r="11" spans="1:14" ht="12" customHeight="1">
      <c r="A11" s="28">
        <f t="shared" si="1"/>
        <v>11</v>
      </c>
      <c r="B11" s="157" t="s">
        <v>21</v>
      </c>
      <c r="C11" s="56" t="s">
        <v>2</v>
      </c>
      <c r="D11" s="46" t="e">
        <f>INDEX(一覧表!$D:$Y,入力シート!A11,Table!$A$23)</f>
        <v>#N/A</v>
      </c>
      <c r="E11" s="57">
        <f>E37-SUM(E12:E13)</f>
        <v>0</v>
      </c>
      <c r="F11" s="46" t="e">
        <f t="shared" si="0"/>
        <v>#N/A</v>
      </c>
      <c r="G11" s="86"/>
      <c r="I11" s="28">
        <f t="shared" si="2"/>
        <v>47</v>
      </c>
      <c r="J11" s="52" t="s">
        <v>1</v>
      </c>
      <c r="K11" s="44" t="e">
        <f>INDEX(一覧表!$D:$Y,入力シート!I11,Table!$A$23)</f>
        <v>#N/A</v>
      </c>
      <c r="L11" s="39"/>
      <c r="M11" s="51" t="e">
        <f t="shared" si="3"/>
        <v>#N/A</v>
      </c>
      <c r="N11" s="83"/>
    </row>
    <row r="12" spans="1:14" ht="12" customHeight="1">
      <c r="A12" s="28">
        <f t="shared" si="1"/>
        <v>12</v>
      </c>
      <c r="B12" s="155"/>
      <c r="C12" s="50" t="s">
        <v>1</v>
      </c>
      <c r="D12" s="44" t="e">
        <f>INDEX(一覧表!$D:$Y,入力シート!A12,Table!$A$23)</f>
        <v>#N/A</v>
      </c>
      <c r="E12" s="39"/>
      <c r="F12" s="44" t="e">
        <f t="shared" si="0"/>
        <v>#N/A</v>
      </c>
      <c r="G12" s="83"/>
      <c r="I12" s="28">
        <f t="shared" si="2"/>
        <v>48</v>
      </c>
      <c r="J12" s="52" t="s">
        <v>18</v>
      </c>
      <c r="K12" s="44" t="e">
        <f>INDEX(一覧表!$D:$Y,入力シート!I12,Table!$A$23)</f>
        <v>#N/A</v>
      </c>
      <c r="L12" s="39"/>
      <c r="M12" s="51" t="e">
        <f t="shared" si="3"/>
        <v>#N/A</v>
      </c>
      <c r="N12" s="83"/>
    </row>
    <row r="13" spans="1:14" ht="12" customHeight="1">
      <c r="A13" s="28">
        <f t="shared" si="1"/>
        <v>13</v>
      </c>
      <c r="B13" s="155"/>
      <c r="C13" s="50" t="s">
        <v>20</v>
      </c>
      <c r="D13" s="44" t="e">
        <f>INDEX(一覧表!$D:$Y,入力シート!A13,Table!$A$23)</f>
        <v>#N/A</v>
      </c>
      <c r="E13" s="39"/>
      <c r="F13" s="44" t="e">
        <f t="shared" si="0"/>
        <v>#N/A</v>
      </c>
      <c r="G13" s="83"/>
      <c r="I13" s="28">
        <f t="shared" si="2"/>
        <v>49</v>
      </c>
      <c r="J13" s="52" t="s">
        <v>19</v>
      </c>
      <c r="K13" s="44" t="e">
        <f>INDEX(一覧表!$D:$Y,入力シート!I13,Table!$A$23)</f>
        <v>#N/A</v>
      </c>
      <c r="L13" s="39"/>
      <c r="M13" s="51" t="e">
        <f t="shared" si="3"/>
        <v>#N/A</v>
      </c>
      <c r="N13" s="83"/>
    </row>
    <row r="14" spans="1:14" ht="12" customHeight="1">
      <c r="A14" s="28">
        <f t="shared" si="1"/>
        <v>14</v>
      </c>
      <c r="B14" s="156"/>
      <c r="C14" s="54" t="s">
        <v>32</v>
      </c>
      <c r="D14" s="45" t="e">
        <f>SUM(D11:D13)</f>
        <v>#N/A</v>
      </c>
      <c r="E14" s="55">
        <f>SUM(E11:E13)</f>
        <v>0</v>
      </c>
      <c r="F14" s="45" t="e">
        <f t="shared" si="0"/>
        <v>#N/A</v>
      </c>
      <c r="G14" s="84"/>
      <c r="I14" s="28">
        <f t="shared" si="2"/>
        <v>50</v>
      </c>
      <c r="J14" s="58" t="s">
        <v>14</v>
      </c>
      <c r="K14" s="45" t="e">
        <f>INDEX(一覧表!$D:$Y,入力シート!I14,Table!$A$23)</f>
        <v>#N/A</v>
      </c>
      <c r="L14" s="71"/>
      <c r="M14" s="55" t="e">
        <f t="shared" si="3"/>
        <v>#N/A</v>
      </c>
      <c r="N14" s="84"/>
    </row>
    <row r="15" spans="1:14" ht="12" customHeight="1">
      <c r="A15" s="28">
        <f t="shared" si="1"/>
        <v>15</v>
      </c>
      <c r="B15" s="158" t="s">
        <v>33</v>
      </c>
      <c r="C15" s="159"/>
      <c r="D15" s="47" t="e">
        <f>SUM(D10,D14)</f>
        <v>#N/A</v>
      </c>
      <c r="E15" s="59">
        <f>SUM(E10,E14)</f>
        <v>0</v>
      </c>
      <c r="F15" s="47" t="e">
        <f t="shared" ref="F15" si="4">E15-D15</f>
        <v>#N/A</v>
      </c>
      <c r="G15" s="85"/>
      <c r="J15" s="60" t="s">
        <v>33</v>
      </c>
      <c r="K15" s="47" t="e">
        <f>SUM(K7:K14)</f>
        <v>#N/A</v>
      </c>
      <c r="L15" s="59">
        <f>SUM(L7:L14)</f>
        <v>0</v>
      </c>
      <c r="M15" s="59" t="e">
        <f t="shared" si="3"/>
        <v>#N/A</v>
      </c>
      <c r="N15" s="85"/>
    </row>
    <row r="16" spans="1:14" ht="3" customHeight="1">
      <c r="B16" s="31"/>
      <c r="C16" s="31"/>
      <c r="D16" s="61"/>
      <c r="E16" s="61"/>
      <c r="F16" s="61"/>
      <c r="G16" s="61"/>
      <c r="J16" s="62"/>
      <c r="K16" s="61"/>
      <c r="L16" s="61"/>
      <c r="M16" s="61"/>
      <c r="N16" s="61"/>
    </row>
    <row r="17" spans="1:14" ht="12.75" customHeight="1">
      <c r="B17" s="28" t="s">
        <v>15</v>
      </c>
      <c r="J17" s="28" t="s">
        <v>15</v>
      </c>
    </row>
    <row r="18" spans="1:14" ht="21" customHeight="1">
      <c r="B18" s="153" t="s">
        <v>86</v>
      </c>
      <c r="C18" s="154"/>
      <c r="D18" s="49" t="s">
        <v>36</v>
      </c>
      <c r="E18" s="49" t="s">
        <v>31</v>
      </c>
      <c r="F18" s="25" t="s">
        <v>3</v>
      </c>
      <c r="G18" s="26" t="s">
        <v>29</v>
      </c>
      <c r="J18" s="33" t="s">
        <v>86</v>
      </c>
      <c r="K18" s="49" t="s">
        <v>36</v>
      </c>
      <c r="L18" s="49" t="s">
        <v>37</v>
      </c>
      <c r="M18" s="25" t="s">
        <v>3</v>
      </c>
      <c r="N18" s="26" t="s">
        <v>29</v>
      </c>
    </row>
    <row r="19" spans="1:14" ht="12" customHeight="1">
      <c r="A19" s="28">
        <v>17</v>
      </c>
      <c r="B19" s="155" t="s">
        <v>12</v>
      </c>
      <c r="C19" s="50" t="s">
        <v>4</v>
      </c>
      <c r="D19" s="44" t="e">
        <f>INDEX(一覧表!$D:$Y,入力シート!A19,Table!$A$23)</f>
        <v>#N/A</v>
      </c>
      <c r="E19" s="39"/>
      <c r="F19" s="51" t="e">
        <f t="shared" ref="F19:F38" si="5">E19-D19</f>
        <v>#N/A</v>
      </c>
      <c r="G19" s="83"/>
      <c r="I19" s="28">
        <v>53</v>
      </c>
      <c r="J19" s="63" t="s">
        <v>34</v>
      </c>
      <c r="K19" s="44" t="e">
        <f>INDEX(一覧表!$D:$Y,入力シート!I19,Table!$A$23)</f>
        <v>#N/A</v>
      </c>
      <c r="L19" s="51">
        <f>SUM(E9,E13,E44)</f>
        <v>0</v>
      </c>
      <c r="M19" s="51" t="e">
        <f t="shared" ref="M19:M29" si="6">L19-K19</f>
        <v>#N/A</v>
      </c>
      <c r="N19" s="83"/>
    </row>
    <row r="20" spans="1:14" ht="12" customHeight="1">
      <c r="A20" s="28">
        <f>A19+1</f>
        <v>18</v>
      </c>
      <c r="B20" s="155"/>
      <c r="C20" s="50" t="s">
        <v>5</v>
      </c>
      <c r="D20" s="44" t="e">
        <f>INDEX(一覧表!$D:$Y,入力シート!A20,Table!$A$23)</f>
        <v>#N/A</v>
      </c>
      <c r="E20" s="39"/>
      <c r="F20" s="51" t="e">
        <f t="shared" si="5"/>
        <v>#N/A</v>
      </c>
      <c r="G20" s="83"/>
      <c r="I20" s="28">
        <f>I19+1</f>
        <v>54</v>
      </c>
      <c r="J20" s="52" t="s">
        <v>13</v>
      </c>
      <c r="K20" s="44" t="e">
        <f>INDEX(一覧表!$D:$Y,入力シート!I20,Table!$A$23)</f>
        <v>#N/A</v>
      </c>
      <c r="L20" s="39"/>
      <c r="M20" s="51" t="e">
        <f t="shared" si="6"/>
        <v>#N/A</v>
      </c>
      <c r="N20" s="83"/>
    </row>
    <row r="21" spans="1:14" ht="12" customHeight="1">
      <c r="A21" s="28">
        <f t="shared" ref="A21:A38" si="7">A20+1</f>
        <v>19</v>
      </c>
      <c r="B21" s="155"/>
      <c r="C21" s="50" t="s">
        <v>6</v>
      </c>
      <c r="D21" s="44" t="e">
        <f>INDEX(一覧表!$D:$Y,入力シート!A21,Table!$A$23)</f>
        <v>#N/A</v>
      </c>
      <c r="E21" s="39"/>
      <c r="F21" s="51" t="e">
        <f t="shared" si="5"/>
        <v>#N/A</v>
      </c>
      <c r="G21" s="83"/>
      <c r="I21" s="28">
        <f t="shared" ref="I21:I29" si="8">I20+1</f>
        <v>55</v>
      </c>
      <c r="J21" s="52" t="s">
        <v>4</v>
      </c>
      <c r="K21" s="44" t="e">
        <f>INDEX(一覧表!$D:$Y,入力シート!I21,Table!$A$23)</f>
        <v>#N/A</v>
      </c>
      <c r="L21" s="39"/>
      <c r="M21" s="51" t="e">
        <f t="shared" si="6"/>
        <v>#N/A</v>
      </c>
      <c r="N21" s="83"/>
    </row>
    <row r="22" spans="1:14" ht="12" customHeight="1">
      <c r="A22" s="28">
        <f t="shared" si="7"/>
        <v>20</v>
      </c>
      <c r="B22" s="155"/>
      <c r="C22" s="50" t="s">
        <v>7</v>
      </c>
      <c r="D22" s="44" t="e">
        <f>INDEX(一覧表!$D:$Y,入力シート!A22,Table!$A$23)</f>
        <v>#N/A</v>
      </c>
      <c r="E22" s="39"/>
      <c r="F22" s="51" t="e">
        <f t="shared" si="5"/>
        <v>#N/A</v>
      </c>
      <c r="G22" s="83"/>
      <c r="I22" s="28">
        <f t="shared" si="8"/>
        <v>56</v>
      </c>
      <c r="J22" s="52" t="s">
        <v>5</v>
      </c>
      <c r="K22" s="44" t="e">
        <f>INDEX(一覧表!$D:$Y,入力シート!I22,Table!$A$23)</f>
        <v>#N/A</v>
      </c>
      <c r="L22" s="39"/>
      <c r="M22" s="51" t="e">
        <f t="shared" si="6"/>
        <v>#N/A</v>
      </c>
      <c r="N22" s="83"/>
    </row>
    <row r="23" spans="1:14" ht="12" customHeight="1">
      <c r="A23" s="28">
        <f t="shared" si="7"/>
        <v>21</v>
      </c>
      <c r="B23" s="155"/>
      <c r="C23" s="50" t="s">
        <v>8</v>
      </c>
      <c r="D23" s="44" t="e">
        <f>INDEX(一覧表!$D:$Y,入力シート!A23,Table!$A$23)</f>
        <v>#N/A</v>
      </c>
      <c r="E23" s="39"/>
      <c r="F23" s="51" t="e">
        <f t="shared" si="5"/>
        <v>#N/A</v>
      </c>
      <c r="G23" s="83"/>
      <c r="I23" s="28">
        <f t="shared" si="8"/>
        <v>57</v>
      </c>
      <c r="J23" s="52" t="s">
        <v>6</v>
      </c>
      <c r="K23" s="44" t="e">
        <f>INDEX(一覧表!$D:$Y,入力シート!I23,Table!$A$23)</f>
        <v>#N/A</v>
      </c>
      <c r="L23" s="39"/>
      <c r="M23" s="51" t="e">
        <f t="shared" si="6"/>
        <v>#N/A</v>
      </c>
      <c r="N23" s="83"/>
    </row>
    <row r="24" spans="1:14" ht="12" customHeight="1">
      <c r="A24" s="28">
        <f t="shared" si="7"/>
        <v>22</v>
      </c>
      <c r="B24" s="155"/>
      <c r="C24" s="50" t="s">
        <v>9</v>
      </c>
      <c r="D24" s="44" t="e">
        <f>INDEX(一覧表!$D:$Y,入力シート!A24,Table!$A$23)</f>
        <v>#N/A</v>
      </c>
      <c r="E24" s="39"/>
      <c r="F24" s="51" t="e">
        <f t="shared" si="5"/>
        <v>#N/A</v>
      </c>
      <c r="G24" s="83"/>
      <c r="I24" s="28">
        <f t="shared" si="8"/>
        <v>58</v>
      </c>
      <c r="J24" s="52" t="s">
        <v>7</v>
      </c>
      <c r="K24" s="44" t="e">
        <f>INDEX(一覧表!$D:$Y,入力シート!I24,Table!$A$23)</f>
        <v>#N/A</v>
      </c>
      <c r="L24" s="39"/>
      <c r="M24" s="51" t="e">
        <f t="shared" si="6"/>
        <v>#N/A</v>
      </c>
      <c r="N24" s="83"/>
    </row>
    <row r="25" spans="1:14" ht="12" customHeight="1">
      <c r="A25" s="28">
        <f t="shared" si="7"/>
        <v>23</v>
      </c>
      <c r="B25" s="155"/>
      <c r="C25" s="50" t="s">
        <v>10</v>
      </c>
      <c r="D25" s="44" t="e">
        <f>INDEX(一覧表!$D:$Y,入力シート!A25,Table!$A$23)</f>
        <v>#N/A</v>
      </c>
      <c r="E25" s="39"/>
      <c r="F25" s="51" t="e">
        <f t="shared" si="5"/>
        <v>#N/A</v>
      </c>
      <c r="G25" s="83"/>
      <c r="I25" s="28">
        <f t="shared" si="8"/>
        <v>59</v>
      </c>
      <c r="J25" s="52" t="s">
        <v>8</v>
      </c>
      <c r="K25" s="44" t="e">
        <f>INDEX(一覧表!$D:$Y,入力シート!I25,Table!$A$23)</f>
        <v>#N/A</v>
      </c>
      <c r="L25" s="39"/>
      <c r="M25" s="51" t="e">
        <f t="shared" si="6"/>
        <v>#N/A</v>
      </c>
      <c r="N25" s="83"/>
    </row>
    <row r="26" spans="1:14" ht="12" customHeight="1">
      <c r="A26" s="28">
        <f t="shared" si="7"/>
        <v>24</v>
      </c>
      <c r="B26" s="155"/>
      <c r="C26" s="50" t="s">
        <v>11</v>
      </c>
      <c r="D26" s="44" t="e">
        <f>INDEX(一覧表!$D:$Y,入力シート!A26,Table!$A$23)</f>
        <v>#N/A</v>
      </c>
      <c r="E26" s="39"/>
      <c r="F26" s="51" t="e">
        <f t="shared" si="5"/>
        <v>#N/A</v>
      </c>
      <c r="G26" s="83"/>
      <c r="I26" s="28">
        <f t="shared" si="8"/>
        <v>60</v>
      </c>
      <c r="J26" s="52" t="s">
        <v>9</v>
      </c>
      <c r="K26" s="44" t="e">
        <f>INDEX(一覧表!$D:$Y,入力シート!I26,Table!$A$23)</f>
        <v>#N/A</v>
      </c>
      <c r="L26" s="39"/>
      <c r="M26" s="51" t="e">
        <f t="shared" si="6"/>
        <v>#N/A</v>
      </c>
      <c r="N26" s="83"/>
    </row>
    <row r="27" spans="1:14" ht="12" customHeight="1">
      <c r="A27" s="28">
        <f t="shared" si="7"/>
        <v>25</v>
      </c>
      <c r="B27" s="156"/>
      <c r="C27" s="54" t="s">
        <v>32</v>
      </c>
      <c r="D27" s="45" t="e">
        <f>SUM(D19:D26)</f>
        <v>#N/A</v>
      </c>
      <c r="E27" s="55">
        <f>SUM(E19:E26)</f>
        <v>0</v>
      </c>
      <c r="F27" s="55" t="e">
        <f t="shared" si="5"/>
        <v>#N/A</v>
      </c>
      <c r="G27" s="84"/>
      <c r="I27" s="28">
        <f t="shared" si="8"/>
        <v>61</v>
      </c>
      <c r="J27" s="52" t="s">
        <v>10</v>
      </c>
      <c r="K27" s="44" t="e">
        <f>INDEX(一覧表!$D:$Y,入力シート!I27,Table!$A$23)</f>
        <v>#N/A</v>
      </c>
      <c r="L27" s="39"/>
      <c r="M27" s="51" t="e">
        <f t="shared" si="6"/>
        <v>#N/A</v>
      </c>
      <c r="N27" s="83"/>
    </row>
    <row r="28" spans="1:14" ht="12" customHeight="1">
      <c r="A28" s="28">
        <f t="shared" si="7"/>
        <v>26</v>
      </c>
      <c r="B28" s="157" t="s">
        <v>21</v>
      </c>
      <c r="C28" s="56" t="s">
        <v>13</v>
      </c>
      <c r="D28" s="46" t="e">
        <f>INDEX(一覧表!$D:$Y,入力シート!A28,Table!$A$23)</f>
        <v>#N/A</v>
      </c>
      <c r="E28" s="76"/>
      <c r="F28" s="57" t="e">
        <f t="shared" si="5"/>
        <v>#N/A</v>
      </c>
      <c r="G28" s="86"/>
      <c r="I28" s="28">
        <f t="shared" si="8"/>
        <v>62</v>
      </c>
      <c r="J28" s="58" t="s">
        <v>11</v>
      </c>
      <c r="K28" s="45" t="e">
        <f>INDEX(一覧表!$D:$Y,入力シート!I28,Table!$A$23)</f>
        <v>#N/A</v>
      </c>
      <c r="L28" s="71"/>
      <c r="M28" s="55" t="e">
        <f t="shared" si="6"/>
        <v>#N/A</v>
      </c>
      <c r="N28" s="84"/>
    </row>
    <row r="29" spans="1:14" ht="12" customHeight="1">
      <c r="A29" s="28">
        <f t="shared" si="7"/>
        <v>27</v>
      </c>
      <c r="B29" s="155"/>
      <c r="C29" s="50" t="s">
        <v>4</v>
      </c>
      <c r="D29" s="46" t="e">
        <f>INDEX(一覧表!$D:$Y,入力シート!A29,Table!$A$23)</f>
        <v>#N/A</v>
      </c>
      <c r="E29" s="39"/>
      <c r="F29" s="51" t="e">
        <f t="shared" si="5"/>
        <v>#N/A</v>
      </c>
      <c r="G29" s="83"/>
      <c r="I29" s="28">
        <f t="shared" si="8"/>
        <v>63</v>
      </c>
      <c r="J29" s="60" t="s">
        <v>33</v>
      </c>
      <c r="K29" s="47" t="e">
        <f>SUM(K19:K28)</f>
        <v>#N/A</v>
      </c>
      <c r="L29" s="59">
        <f>SUM(L19:L28)</f>
        <v>0</v>
      </c>
      <c r="M29" s="59" t="e">
        <f t="shared" si="6"/>
        <v>#N/A</v>
      </c>
      <c r="N29" s="85"/>
    </row>
    <row r="30" spans="1:14" ht="12" customHeight="1">
      <c r="A30" s="28">
        <f t="shared" si="7"/>
        <v>28</v>
      </c>
      <c r="B30" s="155"/>
      <c r="C30" s="50" t="s">
        <v>5</v>
      </c>
      <c r="D30" s="46" t="e">
        <f>INDEX(一覧表!$D:$Y,入力シート!A30,Table!$A$23)</f>
        <v>#N/A</v>
      </c>
      <c r="E30" s="39"/>
      <c r="F30" s="51" t="e">
        <f t="shared" si="5"/>
        <v>#N/A</v>
      </c>
      <c r="G30" s="83"/>
      <c r="J30" s="31"/>
      <c r="K30" s="64"/>
      <c r="L30" s="64"/>
      <c r="M30" s="64"/>
      <c r="N30" s="43"/>
    </row>
    <row r="31" spans="1:14" ht="12" customHeight="1">
      <c r="A31" s="28">
        <f t="shared" si="7"/>
        <v>29</v>
      </c>
      <c r="B31" s="155"/>
      <c r="C31" s="50" t="s">
        <v>6</v>
      </c>
      <c r="D31" s="46" t="e">
        <f>INDEX(一覧表!$D:$Y,入力シート!A31,Table!$A$23)</f>
        <v>#N/A</v>
      </c>
      <c r="E31" s="39"/>
      <c r="F31" s="51" t="e">
        <f t="shared" si="5"/>
        <v>#N/A</v>
      </c>
      <c r="G31" s="83"/>
      <c r="J31" s="32" t="s">
        <v>106</v>
      </c>
    </row>
    <row r="32" spans="1:14" ht="12" customHeight="1">
      <c r="A32" s="28">
        <f t="shared" si="7"/>
        <v>30</v>
      </c>
      <c r="B32" s="155"/>
      <c r="C32" s="50" t="s">
        <v>7</v>
      </c>
      <c r="D32" s="46" t="e">
        <f>INDEX(一覧表!$D:$Y,入力シート!A32,Table!$A$23)</f>
        <v>#N/A</v>
      </c>
      <c r="E32" s="39"/>
      <c r="F32" s="51" t="e">
        <f t="shared" si="5"/>
        <v>#N/A</v>
      </c>
      <c r="G32" s="83"/>
      <c r="J32" s="33" t="s">
        <v>98</v>
      </c>
      <c r="K32" s="25" t="s">
        <v>104</v>
      </c>
      <c r="L32" s="25" t="s">
        <v>105</v>
      </c>
      <c r="M32" s="26" t="s">
        <v>102</v>
      </c>
    </row>
    <row r="33" spans="1:14" ht="12" customHeight="1">
      <c r="A33" s="28">
        <f t="shared" si="7"/>
        <v>31</v>
      </c>
      <c r="B33" s="155"/>
      <c r="C33" s="50" t="s">
        <v>8</v>
      </c>
      <c r="D33" s="46" t="e">
        <f>INDEX(一覧表!$D:$Y,入力シート!A33,Table!$A$23)</f>
        <v>#N/A</v>
      </c>
      <c r="E33" s="39"/>
      <c r="F33" s="51" t="e">
        <f t="shared" si="5"/>
        <v>#N/A</v>
      </c>
      <c r="G33" s="83"/>
      <c r="J33" s="34" t="s">
        <v>26</v>
      </c>
      <c r="K33" s="40" t="e">
        <f>SUM(D7,D11)</f>
        <v>#N/A</v>
      </c>
      <c r="L33" s="65">
        <f>SUM(E7,E11)</f>
        <v>0</v>
      </c>
      <c r="M33" s="66" t="e">
        <f>L33-K33</f>
        <v>#N/A</v>
      </c>
    </row>
    <row r="34" spans="1:14" ht="12" customHeight="1">
      <c r="A34" s="28">
        <f t="shared" si="7"/>
        <v>32</v>
      </c>
      <c r="B34" s="155"/>
      <c r="C34" s="50" t="s">
        <v>9</v>
      </c>
      <c r="D34" s="46" t="e">
        <f>INDEX(一覧表!$D:$Y,入力シート!A34,Table!$A$23)</f>
        <v>#N/A</v>
      </c>
      <c r="E34" s="39"/>
      <c r="F34" s="51" t="e">
        <f t="shared" si="5"/>
        <v>#N/A</v>
      </c>
      <c r="G34" s="83"/>
      <c r="J34" s="34" t="s">
        <v>28</v>
      </c>
      <c r="K34" s="40" t="e">
        <f>D43</f>
        <v>#N/A</v>
      </c>
      <c r="L34" s="65">
        <f>E43</f>
        <v>0</v>
      </c>
      <c r="M34" s="66" t="e">
        <f t="shared" ref="M34:M35" si="9">L34-K34</f>
        <v>#N/A</v>
      </c>
    </row>
    <row r="35" spans="1:14" ht="12" customHeight="1">
      <c r="A35" s="28">
        <f t="shared" si="7"/>
        <v>33</v>
      </c>
      <c r="B35" s="155"/>
      <c r="C35" s="50" t="s">
        <v>10</v>
      </c>
      <c r="D35" s="46" t="e">
        <f>INDEX(一覧表!$D:$Y,入力シート!A35,Table!$A$23)</f>
        <v>#N/A</v>
      </c>
      <c r="E35" s="39"/>
      <c r="F35" s="51" t="e">
        <f t="shared" si="5"/>
        <v>#N/A</v>
      </c>
      <c r="G35" s="83"/>
      <c r="J35" s="35" t="s">
        <v>99</v>
      </c>
      <c r="K35" s="41" t="e">
        <f>K8</f>
        <v>#N/A</v>
      </c>
      <c r="L35" s="67">
        <f>L8</f>
        <v>0</v>
      </c>
      <c r="M35" s="68" t="e">
        <f t="shared" si="9"/>
        <v>#N/A</v>
      </c>
    </row>
    <row r="36" spans="1:14" ht="12" customHeight="1">
      <c r="A36" s="28">
        <f t="shared" si="7"/>
        <v>34</v>
      </c>
      <c r="B36" s="155"/>
      <c r="C36" s="50" t="s">
        <v>11</v>
      </c>
      <c r="D36" s="46" t="e">
        <f>INDEX(一覧表!$D:$Y,入力シート!A36,Table!$A$23)</f>
        <v>#N/A</v>
      </c>
      <c r="E36" s="39"/>
      <c r="F36" s="51" t="e">
        <f t="shared" si="5"/>
        <v>#N/A</v>
      </c>
      <c r="G36" s="83"/>
      <c r="J36" s="36"/>
      <c r="K36" s="37"/>
      <c r="L36" s="69"/>
      <c r="M36" s="69"/>
      <c r="N36" s="38"/>
    </row>
    <row r="37" spans="1:14" ht="12" customHeight="1">
      <c r="A37" s="28">
        <f t="shared" si="7"/>
        <v>35</v>
      </c>
      <c r="B37" s="156"/>
      <c r="C37" s="54" t="s">
        <v>32</v>
      </c>
      <c r="D37" s="45" t="e">
        <f>SUM(D28:D36)</f>
        <v>#N/A</v>
      </c>
      <c r="E37" s="55">
        <f>SUM(E28:E36)</f>
        <v>0</v>
      </c>
      <c r="F37" s="55" t="e">
        <f t="shared" si="5"/>
        <v>#N/A</v>
      </c>
      <c r="G37" s="84"/>
      <c r="J37" s="24" t="s">
        <v>94</v>
      </c>
      <c r="K37" s="25" t="s">
        <v>101</v>
      </c>
      <c r="L37" s="25" t="s">
        <v>103</v>
      </c>
      <c r="M37" s="25" t="s">
        <v>102</v>
      </c>
      <c r="N37" s="26" t="s">
        <v>95</v>
      </c>
    </row>
    <row r="38" spans="1:14" ht="12" customHeight="1">
      <c r="A38" s="28">
        <f t="shared" si="7"/>
        <v>36</v>
      </c>
      <c r="B38" s="158" t="s">
        <v>33</v>
      </c>
      <c r="C38" s="159"/>
      <c r="D38" s="47" t="e">
        <f>SUM(D27,D37)</f>
        <v>#N/A</v>
      </c>
      <c r="E38" s="59">
        <f>SUM(E27,E37)</f>
        <v>0</v>
      </c>
      <c r="F38" s="59" t="e">
        <f t="shared" si="5"/>
        <v>#N/A</v>
      </c>
      <c r="G38" s="85"/>
      <c r="I38" s="28">
        <v>66</v>
      </c>
      <c r="J38" s="70" t="s">
        <v>96</v>
      </c>
      <c r="K38" s="41" t="e">
        <f>INDEX(一覧表!$D:$Y,入力シート!I38,Table!$A$23)</f>
        <v>#N/A</v>
      </c>
      <c r="L38" s="42"/>
      <c r="M38" s="67" t="e">
        <f>L38-K38</f>
        <v>#N/A</v>
      </c>
      <c r="N38" s="87"/>
    </row>
    <row r="39" spans="1:14" ht="3" customHeight="1"/>
    <row r="40" spans="1:14" ht="12.75" customHeight="1">
      <c r="B40" s="28" t="s">
        <v>28</v>
      </c>
      <c r="J40" s="61"/>
      <c r="K40" s="61"/>
      <c r="L40" s="61"/>
      <c r="M40" s="61"/>
      <c r="N40" s="61"/>
    </row>
    <row r="41" spans="1:14" ht="12.75" customHeight="1">
      <c r="B41" s="28" t="s">
        <v>0</v>
      </c>
      <c r="J41" s="177"/>
      <c r="K41" s="177"/>
      <c r="L41" s="177"/>
      <c r="M41" s="177"/>
      <c r="N41" s="177"/>
    </row>
    <row r="42" spans="1:14" ht="21" customHeight="1">
      <c r="B42" s="153" t="s">
        <v>86</v>
      </c>
      <c r="C42" s="154"/>
      <c r="D42" s="49" t="s">
        <v>36</v>
      </c>
      <c r="E42" s="49" t="s">
        <v>37</v>
      </c>
      <c r="F42" s="25" t="s">
        <v>3</v>
      </c>
      <c r="G42" s="26" t="s">
        <v>29</v>
      </c>
      <c r="J42" s="177"/>
      <c r="K42" s="177"/>
      <c r="L42" s="177"/>
      <c r="M42" s="177"/>
      <c r="N42" s="177"/>
    </row>
    <row r="43" spans="1:14" ht="12" customHeight="1">
      <c r="B43" s="160" t="s">
        <v>2</v>
      </c>
      <c r="C43" s="161"/>
      <c r="D43" s="44" t="e">
        <f>D49</f>
        <v>#N/A</v>
      </c>
      <c r="E43" s="51">
        <f>E49</f>
        <v>0</v>
      </c>
      <c r="F43" s="51" t="e">
        <f>E43-D43</f>
        <v>#N/A</v>
      </c>
      <c r="G43" s="83"/>
      <c r="J43" s="177"/>
      <c r="K43" s="177"/>
      <c r="L43" s="177"/>
      <c r="M43" s="177"/>
      <c r="N43" s="177"/>
    </row>
    <row r="44" spans="1:14" ht="12" customHeight="1">
      <c r="B44" s="162" t="s">
        <v>20</v>
      </c>
      <c r="C44" s="163"/>
      <c r="D44" s="45">
        <v>0</v>
      </c>
      <c r="E44" s="55">
        <v>0</v>
      </c>
      <c r="F44" s="55">
        <f>E44-D44</f>
        <v>0</v>
      </c>
      <c r="G44" s="84"/>
      <c r="J44" s="177"/>
      <c r="K44" s="177"/>
      <c r="L44" s="177"/>
      <c r="M44" s="177"/>
      <c r="N44" s="177"/>
    </row>
    <row r="45" spans="1:14" ht="12" customHeight="1">
      <c r="B45" s="158" t="s">
        <v>33</v>
      </c>
      <c r="C45" s="159"/>
      <c r="D45" s="47" t="e">
        <f>SUM(D43:D44)</f>
        <v>#N/A</v>
      </c>
      <c r="E45" s="59">
        <f>SUM(E43:E44)</f>
        <v>0</v>
      </c>
      <c r="F45" s="59" t="e">
        <f>E45-D45</f>
        <v>#N/A</v>
      </c>
      <c r="G45" s="85"/>
      <c r="J45" s="177"/>
      <c r="K45" s="177"/>
      <c r="L45" s="177"/>
      <c r="M45" s="177"/>
      <c r="N45" s="177"/>
    </row>
    <row r="46" spans="1:14" ht="3" customHeight="1">
      <c r="B46" s="31"/>
      <c r="C46" s="31"/>
      <c r="D46" s="61"/>
      <c r="E46" s="61"/>
      <c r="F46" s="61"/>
      <c r="G46" s="61"/>
      <c r="J46" s="177"/>
      <c r="K46" s="177"/>
      <c r="L46" s="177"/>
      <c r="M46" s="177"/>
      <c r="N46" s="177"/>
    </row>
    <row r="47" spans="1:14" ht="12.75" customHeight="1">
      <c r="B47" s="28" t="s">
        <v>15</v>
      </c>
      <c r="J47" s="126" t="s">
        <v>24</v>
      </c>
      <c r="K47" s="126"/>
      <c r="L47" s="126"/>
    </row>
    <row r="48" spans="1:14" ht="21" customHeight="1">
      <c r="B48" s="153" t="s">
        <v>86</v>
      </c>
      <c r="C48" s="154"/>
      <c r="D48" s="49" t="s">
        <v>36</v>
      </c>
      <c r="E48" s="49" t="s">
        <v>31</v>
      </c>
      <c r="F48" s="25" t="s">
        <v>3</v>
      </c>
      <c r="G48" s="26" t="s">
        <v>29</v>
      </c>
      <c r="J48" s="179" t="s">
        <v>175</v>
      </c>
      <c r="K48" s="180"/>
      <c r="L48" s="48"/>
      <c r="N48" s="178"/>
    </row>
    <row r="49" spans="1:14" ht="12" customHeight="1">
      <c r="A49" s="28">
        <v>39</v>
      </c>
      <c r="B49" s="162" t="s">
        <v>84</v>
      </c>
      <c r="C49" s="163"/>
      <c r="D49" s="45" t="e">
        <f>INDEX(一覧表!$D:$Y,入力シート!A49,Table!$A$23)</f>
        <v>#N/A</v>
      </c>
      <c r="E49" s="71"/>
      <c r="F49" s="55" t="e">
        <f>E49-D49</f>
        <v>#N/A</v>
      </c>
      <c r="G49" s="84"/>
      <c r="J49" s="181" t="str">
        <f>IF(N3="選択してください","",N3)&amp;"　専門部長"</f>
        <v>　専門部長</v>
      </c>
      <c r="K49" s="181"/>
      <c r="L49" s="181"/>
      <c r="M49" s="30"/>
      <c r="N49" s="178"/>
    </row>
    <row r="50" spans="1:14" ht="3.75" customHeight="1"/>
  </sheetData>
  <sheetProtection password="B2A5" sheet="1" objects="1" scenarios="1"/>
  <mergeCells count="23">
    <mergeCell ref="N41:N46"/>
    <mergeCell ref="B49:C49"/>
    <mergeCell ref="B48:C48"/>
    <mergeCell ref="N48:N49"/>
    <mergeCell ref="J48:K48"/>
    <mergeCell ref="J49:L49"/>
    <mergeCell ref="B43:C43"/>
    <mergeCell ref="B44:C44"/>
    <mergeCell ref="B45:C45"/>
    <mergeCell ref="B42:C42"/>
    <mergeCell ref="J41:M46"/>
    <mergeCell ref="B15:C15"/>
    <mergeCell ref="B7:B10"/>
    <mergeCell ref="B11:B14"/>
    <mergeCell ref="B38:C38"/>
    <mergeCell ref="G1:M1"/>
    <mergeCell ref="B4:E4"/>
    <mergeCell ref="J4:N4"/>
    <mergeCell ref="B5:C5"/>
    <mergeCell ref="B6:C6"/>
    <mergeCell ref="B18:C18"/>
    <mergeCell ref="B19:B27"/>
    <mergeCell ref="B28:B37"/>
  </mergeCells>
  <phoneticPr fontId="5"/>
  <conditionalFormatting sqref="D43 D45:D46 D49 F19:F38 F43 F45:F46 F49 K7:K16 K19:K29 M7:M16 M19:M29 D7:D16 F7:F16 D19:D38">
    <cfRule type="expression" dxfId="4" priority="7">
      <formula>ISERROR(D7)</formula>
    </cfRule>
  </conditionalFormatting>
  <conditionalFormatting sqref="K36:N36 K30:M35 K47:M47 K37:M40 M48:M49">
    <cfRule type="expression" dxfId="3" priority="4">
      <formula>ISERROR(K30)</formula>
    </cfRule>
  </conditionalFormatting>
  <conditionalFormatting sqref="N33:N35">
    <cfRule type="expression" dxfId="2" priority="3">
      <formula>ISERROR(N33)</formula>
    </cfRule>
  </conditionalFormatting>
  <conditionalFormatting sqref="K41:M46">
    <cfRule type="expression" dxfId="1" priority="2">
      <formula>ISERROR(K41)</formula>
    </cfRule>
  </conditionalFormatting>
  <conditionalFormatting sqref="N3">
    <cfRule type="cellIs" dxfId="0" priority="1" operator="equal">
      <formula>"選択してください"</formula>
    </cfRule>
  </conditionalFormatting>
  <dataValidations count="1">
    <dataValidation type="list" allowBlank="1" showInputMessage="1" showErrorMessage="1" sqref="N3">
      <formula1>"演　劇,合　唱,吹奏楽,器楽・管弦楽,日本音楽,郷土芸能,美術・工芸,書　道,写　真,放　送,囲　碁,将　棋,弁　論,小倉百人一首かるた,新　聞,文　芸,自然科学,華　道,茶　道,ボランティア,英語・国際交流,軽音楽"</formula1>
    </dataValidation>
  </dataValidations>
  <printOptions horizontalCentered="1"/>
  <pageMargins left="0.59055118110236227" right="0.59055118110236227" top="0.78740157480314965" bottom="0.39370078740157483" header="0.70866141732283472" footer="0.51181102362204722"/>
  <pageSetup paperSize="9" orientation="landscape" r:id="rId1"/>
  <headerFooter alignWithMargins="0">
    <oddHeader>&amp;R&amp;"ＭＳ 明朝,標準"様式３</oddHeader>
  </headerFooter>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1:AA80"/>
  <sheetViews>
    <sheetView showGridLines="0" topLeftCell="B1" zoomScaleNormal="100" zoomScaleSheetLayoutView="100" zoomScalePageLayoutView="50" workbookViewId="0">
      <selection activeCell="Z5" sqref="Z5"/>
    </sheetView>
  </sheetViews>
  <sheetFormatPr defaultRowHeight="13.5"/>
  <cols>
    <col min="1" max="1" width="9.59765625" style="4" hidden="1" customWidth="1"/>
    <col min="2" max="2" width="8" style="4" customWidth="1"/>
    <col min="3" max="3" width="25" style="4" customWidth="1"/>
    <col min="4" max="11" width="12" style="3" customWidth="1"/>
    <col min="12" max="12" width="12" style="17" customWidth="1"/>
    <col min="13" max="17" width="12" style="3" customWidth="1"/>
    <col min="18" max="18" width="12" style="17" customWidth="1"/>
    <col min="19" max="25" width="12" style="3" customWidth="1"/>
    <col min="26" max="26" width="12.796875" style="3" customWidth="1"/>
    <col min="27" max="27" width="14.59765625" style="4" customWidth="1"/>
    <col min="28" max="31" width="11.59765625" style="4" customWidth="1"/>
    <col min="32" max="16384" width="9.59765625" style="4"/>
  </cols>
  <sheetData>
    <row r="1" spans="1:26" ht="15" customHeight="1">
      <c r="B1" s="189" t="s">
        <v>183</v>
      </c>
      <c r="C1" s="189"/>
      <c r="D1" s="189"/>
      <c r="E1" s="189"/>
      <c r="F1" s="189"/>
      <c r="G1" s="189"/>
      <c r="H1" s="189"/>
      <c r="I1" s="189"/>
      <c r="J1" s="189"/>
      <c r="K1" s="189"/>
      <c r="L1" s="189"/>
    </row>
    <row r="2" spans="1:26" ht="15" hidden="1" customHeight="1">
      <c r="B2" s="80"/>
      <c r="C2" s="80"/>
      <c r="D2" s="80"/>
      <c r="E2" s="80"/>
      <c r="F2" s="80"/>
      <c r="G2" s="80"/>
      <c r="H2" s="80"/>
      <c r="I2" s="80"/>
      <c r="J2" s="80"/>
      <c r="K2" s="80"/>
      <c r="L2" s="80"/>
    </row>
    <row r="3" spans="1:26" ht="6" customHeight="1">
      <c r="B3" s="80"/>
      <c r="C3" s="80"/>
      <c r="D3" s="80"/>
      <c r="E3" s="80"/>
      <c r="F3" s="80"/>
      <c r="G3" s="80"/>
      <c r="H3" s="80"/>
      <c r="I3" s="80"/>
      <c r="J3" s="80"/>
      <c r="K3" s="80"/>
      <c r="L3" s="80"/>
    </row>
    <row r="4" spans="1:26" s="81" customFormat="1" ht="11.25" customHeight="1">
      <c r="B4" s="18" t="s">
        <v>38</v>
      </c>
      <c r="C4" s="19"/>
      <c r="D4" s="20"/>
      <c r="E4" s="20"/>
      <c r="F4" s="20"/>
      <c r="G4" s="20"/>
      <c r="H4" s="20"/>
      <c r="I4" s="20"/>
      <c r="J4" s="20"/>
      <c r="K4" s="20"/>
      <c r="L4" s="20"/>
      <c r="M4" s="6"/>
      <c r="N4" s="6"/>
      <c r="O4" s="6"/>
      <c r="P4" s="6"/>
      <c r="Q4" s="6"/>
      <c r="R4" s="6"/>
      <c r="S4" s="6"/>
      <c r="T4" s="6"/>
      <c r="U4" s="6"/>
      <c r="V4" s="6"/>
      <c r="W4" s="6"/>
      <c r="X4" s="6"/>
      <c r="Y4" s="6"/>
      <c r="Z4" s="6"/>
    </row>
    <row r="5" spans="1:26" s="81" customFormat="1" ht="11.25" customHeight="1">
      <c r="B5" s="81" t="s">
        <v>0</v>
      </c>
      <c r="D5" s="6"/>
      <c r="E5" s="6"/>
      <c r="F5" s="6"/>
      <c r="G5" s="6"/>
      <c r="H5" s="6"/>
      <c r="I5" s="6"/>
      <c r="J5" s="6"/>
      <c r="K5" s="6"/>
      <c r="L5" s="6"/>
      <c r="M5" s="6"/>
      <c r="N5" s="6"/>
      <c r="O5" s="6"/>
      <c r="P5" s="6"/>
      <c r="Q5" s="6"/>
      <c r="R5" s="6"/>
      <c r="S5" s="6"/>
      <c r="T5" s="6"/>
      <c r="U5" s="6"/>
      <c r="V5" s="6"/>
      <c r="W5" s="6"/>
      <c r="X5" s="6"/>
      <c r="Y5" s="6"/>
      <c r="Z5" s="150"/>
    </row>
    <row r="6" spans="1:26" s="81" customFormat="1" ht="11.25" customHeight="1">
      <c r="B6" s="190" t="s">
        <v>30</v>
      </c>
      <c r="C6" s="191"/>
      <c r="D6" s="7" t="s">
        <v>39</v>
      </c>
      <c r="E6" s="8" t="s">
        <v>40</v>
      </c>
      <c r="F6" s="8" t="s">
        <v>41</v>
      </c>
      <c r="G6" s="8" t="s">
        <v>42</v>
      </c>
      <c r="H6" s="8" t="s">
        <v>43</v>
      </c>
      <c r="I6" s="8" t="s">
        <v>44</v>
      </c>
      <c r="J6" s="8" t="s">
        <v>45</v>
      </c>
      <c r="K6" s="8" t="s">
        <v>46</v>
      </c>
      <c r="L6" s="8" t="s">
        <v>47</v>
      </c>
      <c r="M6" s="8" t="s">
        <v>48</v>
      </c>
      <c r="N6" s="8" t="s">
        <v>49</v>
      </c>
      <c r="O6" s="8" t="s">
        <v>50</v>
      </c>
      <c r="P6" s="8" t="s">
        <v>51</v>
      </c>
      <c r="Q6" s="8" t="s">
        <v>52</v>
      </c>
      <c r="R6" s="8" t="s">
        <v>87</v>
      </c>
      <c r="S6" s="8" t="s">
        <v>88</v>
      </c>
      <c r="T6" s="8" t="s">
        <v>54</v>
      </c>
      <c r="U6" s="8" t="s">
        <v>53</v>
      </c>
      <c r="V6" s="9" t="s">
        <v>89</v>
      </c>
      <c r="W6" s="8" t="s">
        <v>178</v>
      </c>
      <c r="X6" s="127" t="s">
        <v>179</v>
      </c>
      <c r="Y6" s="141" t="s">
        <v>184</v>
      </c>
      <c r="Z6" s="10" t="s">
        <v>55</v>
      </c>
    </row>
    <row r="7" spans="1:26" s="81" customFormat="1" ht="11.25" customHeight="1">
      <c r="A7" s="81" t="s">
        <v>110</v>
      </c>
      <c r="B7" s="192" t="s">
        <v>56</v>
      </c>
      <c r="C7" s="11" t="s">
        <v>2</v>
      </c>
      <c r="D7" s="88">
        <v>610000</v>
      </c>
      <c r="E7" s="89">
        <v>272300</v>
      </c>
      <c r="F7" s="89">
        <v>384500</v>
      </c>
      <c r="G7" s="89">
        <v>194000</v>
      </c>
      <c r="H7" s="89">
        <v>490000</v>
      </c>
      <c r="I7" s="89">
        <v>309500</v>
      </c>
      <c r="J7" s="89">
        <v>1320000</v>
      </c>
      <c r="K7" s="89">
        <v>1345000</v>
      </c>
      <c r="L7" s="89">
        <v>1180000</v>
      </c>
      <c r="M7" s="89">
        <v>20000</v>
      </c>
      <c r="N7" s="89">
        <v>29000</v>
      </c>
      <c r="O7" s="89">
        <v>12000</v>
      </c>
      <c r="P7" s="89">
        <v>152800</v>
      </c>
      <c r="Q7" s="89">
        <v>54000</v>
      </c>
      <c r="R7" s="89">
        <v>178000</v>
      </c>
      <c r="S7" s="89">
        <v>599900</v>
      </c>
      <c r="T7" s="89">
        <v>470000</v>
      </c>
      <c r="U7" s="89">
        <v>303000</v>
      </c>
      <c r="V7" s="90">
        <v>614000</v>
      </c>
      <c r="W7" s="89">
        <v>60000</v>
      </c>
      <c r="X7" s="128">
        <v>134280</v>
      </c>
      <c r="Y7" s="135">
        <v>90000</v>
      </c>
      <c r="Z7" s="102">
        <f>SUM(D7:Y7)</f>
        <v>8822280</v>
      </c>
    </row>
    <row r="8" spans="1:26" s="81" customFormat="1" ht="11.25" customHeight="1">
      <c r="A8" s="81" t="s">
        <v>111</v>
      </c>
      <c r="B8" s="193"/>
      <c r="C8" s="12" t="s">
        <v>1</v>
      </c>
      <c r="D8" s="92">
        <v>120000</v>
      </c>
      <c r="E8" s="93">
        <v>5700</v>
      </c>
      <c r="F8" s="93">
        <v>1050000</v>
      </c>
      <c r="G8" s="93">
        <v>10000</v>
      </c>
      <c r="H8" s="93">
        <v>50000</v>
      </c>
      <c r="I8" s="93">
        <v>4500</v>
      </c>
      <c r="J8" s="93">
        <v>300000</v>
      </c>
      <c r="K8" s="93">
        <v>275000</v>
      </c>
      <c r="L8" s="93">
        <v>720000</v>
      </c>
      <c r="M8" s="93">
        <v>40000</v>
      </c>
      <c r="N8" s="93">
        <v>4000</v>
      </c>
      <c r="O8" s="93">
        <v>15000</v>
      </c>
      <c r="P8" s="93">
        <v>0</v>
      </c>
      <c r="Q8" s="93">
        <v>12000</v>
      </c>
      <c r="R8" s="93">
        <v>120000</v>
      </c>
      <c r="S8" s="93">
        <v>0</v>
      </c>
      <c r="T8" s="93">
        <v>30000</v>
      </c>
      <c r="U8" s="93">
        <v>320000</v>
      </c>
      <c r="V8" s="94">
        <v>35000</v>
      </c>
      <c r="W8" s="93">
        <v>0</v>
      </c>
      <c r="X8" s="129">
        <v>11000</v>
      </c>
      <c r="Y8" s="139">
        <v>45000</v>
      </c>
      <c r="Z8" s="91">
        <f t="shared" ref="Z8:Z15" si="0">SUM(D8:Y8)</f>
        <v>3167200</v>
      </c>
    </row>
    <row r="9" spans="1:26" s="81" customFormat="1" ht="11.25" customHeight="1">
      <c r="A9" s="81" t="s">
        <v>112</v>
      </c>
      <c r="B9" s="193"/>
      <c r="C9" s="12" t="s">
        <v>20</v>
      </c>
      <c r="D9" s="92">
        <v>0</v>
      </c>
      <c r="E9" s="93">
        <v>0</v>
      </c>
      <c r="F9" s="93">
        <v>0</v>
      </c>
      <c r="G9" s="93">
        <v>0</v>
      </c>
      <c r="H9" s="93">
        <v>0</v>
      </c>
      <c r="I9" s="93">
        <v>0</v>
      </c>
      <c r="J9" s="93">
        <v>0</v>
      </c>
      <c r="K9" s="93">
        <v>0</v>
      </c>
      <c r="L9" s="93">
        <v>0</v>
      </c>
      <c r="M9" s="93">
        <v>10000</v>
      </c>
      <c r="N9" s="93">
        <v>0</v>
      </c>
      <c r="O9" s="93">
        <v>0</v>
      </c>
      <c r="P9" s="93">
        <v>0</v>
      </c>
      <c r="Q9" s="93">
        <v>0</v>
      </c>
      <c r="R9" s="93">
        <v>15000</v>
      </c>
      <c r="S9" s="93">
        <v>0</v>
      </c>
      <c r="T9" s="93">
        <v>0</v>
      </c>
      <c r="U9" s="93">
        <v>0</v>
      </c>
      <c r="V9" s="94">
        <v>0</v>
      </c>
      <c r="W9" s="93">
        <v>85000</v>
      </c>
      <c r="X9" s="129">
        <v>0</v>
      </c>
      <c r="Y9" s="139">
        <v>30000</v>
      </c>
      <c r="Z9" s="91">
        <f t="shared" si="0"/>
        <v>140000</v>
      </c>
    </row>
    <row r="10" spans="1:26" s="81" customFormat="1" ht="11.25" customHeight="1">
      <c r="A10" s="81" t="s">
        <v>113</v>
      </c>
      <c r="B10" s="194"/>
      <c r="C10" s="13" t="s">
        <v>32</v>
      </c>
      <c r="D10" s="96">
        <v>730000</v>
      </c>
      <c r="E10" s="97">
        <v>278000</v>
      </c>
      <c r="F10" s="97">
        <v>1434500</v>
      </c>
      <c r="G10" s="97">
        <v>204000</v>
      </c>
      <c r="H10" s="97">
        <v>540000</v>
      </c>
      <c r="I10" s="97">
        <v>314000</v>
      </c>
      <c r="J10" s="97">
        <v>1620000</v>
      </c>
      <c r="K10" s="97">
        <v>1620000</v>
      </c>
      <c r="L10" s="97">
        <v>1900000</v>
      </c>
      <c r="M10" s="97">
        <v>70000</v>
      </c>
      <c r="N10" s="97">
        <v>33000</v>
      </c>
      <c r="O10" s="97">
        <v>27000</v>
      </c>
      <c r="P10" s="97">
        <v>152800</v>
      </c>
      <c r="Q10" s="97">
        <v>66000</v>
      </c>
      <c r="R10" s="97">
        <v>313000</v>
      </c>
      <c r="S10" s="97">
        <v>599900</v>
      </c>
      <c r="T10" s="97">
        <v>500000</v>
      </c>
      <c r="U10" s="97">
        <v>623000</v>
      </c>
      <c r="V10" s="98">
        <v>649000</v>
      </c>
      <c r="W10" s="97">
        <v>145000</v>
      </c>
      <c r="X10" s="130">
        <v>145280</v>
      </c>
      <c r="Y10" s="140">
        <v>165000</v>
      </c>
      <c r="Z10" s="143">
        <f t="shared" si="0"/>
        <v>12129480</v>
      </c>
    </row>
    <row r="11" spans="1:26" s="81" customFormat="1" ht="11.25" customHeight="1">
      <c r="A11" s="81" t="s">
        <v>114</v>
      </c>
      <c r="B11" s="195" t="s">
        <v>57</v>
      </c>
      <c r="C11" s="14" t="s">
        <v>2</v>
      </c>
      <c r="D11" s="99">
        <v>1880000</v>
      </c>
      <c r="E11" s="100">
        <v>0</v>
      </c>
      <c r="F11" s="100">
        <v>310500</v>
      </c>
      <c r="G11" s="100">
        <v>0</v>
      </c>
      <c r="H11" s="100">
        <v>0</v>
      </c>
      <c r="I11" s="100">
        <v>0</v>
      </c>
      <c r="J11" s="100">
        <v>300000</v>
      </c>
      <c r="K11" s="100">
        <v>0</v>
      </c>
      <c r="L11" s="100">
        <v>0</v>
      </c>
      <c r="M11" s="100">
        <v>180000</v>
      </c>
      <c r="N11" s="100">
        <v>137000</v>
      </c>
      <c r="O11" s="100">
        <v>38000</v>
      </c>
      <c r="P11" s="100">
        <v>0</v>
      </c>
      <c r="Q11" s="100">
        <v>19000</v>
      </c>
      <c r="R11" s="100">
        <v>127000</v>
      </c>
      <c r="S11" s="100">
        <v>88200</v>
      </c>
      <c r="T11" s="100">
        <v>90000</v>
      </c>
      <c r="U11" s="100">
        <v>125000</v>
      </c>
      <c r="V11" s="101">
        <v>10000</v>
      </c>
      <c r="W11" s="100">
        <v>150000</v>
      </c>
      <c r="X11" s="131">
        <v>223000</v>
      </c>
      <c r="Y11" s="136">
        <v>70000</v>
      </c>
      <c r="Z11" s="102">
        <f t="shared" si="0"/>
        <v>3747700</v>
      </c>
    </row>
    <row r="12" spans="1:26" s="81" customFormat="1" ht="11.25" customHeight="1">
      <c r="A12" s="81" t="s">
        <v>115</v>
      </c>
      <c r="B12" s="192"/>
      <c r="C12" s="11" t="s">
        <v>1</v>
      </c>
      <c r="D12" s="88">
        <v>240000</v>
      </c>
      <c r="E12" s="89">
        <v>0</v>
      </c>
      <c r="F12" s="89">
        <v>102000</v>
      </c>
      <c r="G12" s="89">
        <v>0</v>
      </c>
      <c r="H12" s="89">
        <v>0</v>
      </c>
      <c r="I12" s="89">
        <v>0</v>
      </c>
      <c r="J12" s="89">
        <v>194500</v>
      </c>
      <c r="K12" s="89">
        <v>0</v>
      </c>
      <c r="L12" s="89">
        <v>0</v>
      </c>
      <c r="M12" s="89">
        <v>80000</v>
      </c>
      <c r="N12" s="89">
        <v>8000</v>
      </c>
      <c r="O12" s="89">
        <v>30000</v>
      </c>
      <c r="P12" s="89">
        <v>0</v>
      </c>
      <c r="Q12" s="89">
        <v>0</v>
      </c>
      <c r="R12" s="89">
        <v>0</v>
      </c>
      <c r="S12" s="89">
        <v>0</v>
      </c>
      <c r="T12" s="89">
        <v>20000</v>
      </c>
      <c r="U12" s="89">
        <v>0</v>
      </c>
      <c r="V12" s="90">
        <v>30000</v>
      </c>
      <c r="W12" s="89">
        <v>0</v>
      </c>
      <c r="X12" s="128">
        <v>25000</v>
      </c>
      <c r="Y12" s="139">
        <v>35000</v>
      </c>
      <c r="Z12" s="91">
        <f t="shared" si="0"/>
        <v>764500</v>
      </c>
    </row>
    <row r="13" spans="1:26" s="81" customFormat="1" ht="11.25" customHeight="1">
      <c r="A13" s="81" t="s">
        <v>116</v>
      </c>
      <c r="B13" s="193"/>
      <c r="C13" s="12" t="s">
        <v>20</v>
      </c>
      <c r="D13" s="92">
        <v>0</v>
      </c>
      <c r="E13" s="93">
        <v>0</v>
      </c>
      <c r="F13" s="93">
        <v>0</v>
      </c>
      <c r="G13" s="93">
        <v>0</v>
      </c>
      <c r="H13" s="93">
        <v>0</v>
      </c>
      <c r="I13" s="93">
        <v>0</v>
      </c>
      <c r="J13" s="93">
        <v>0</v>
      </c>
      <c r="K13" s="93">
        <v>0</v>
      </c>
      <c r="L13" s="93">
        <v>0</v>
      </c>
      <c r="M13" s="93">
        <v>10000</v>
      </c>
      <c r="N13" s="93">
        <v>0</v>
      </c>
      <c r="O13" s="93">
        <v>0</v>
      </c>
      <c r="P13" s="93">
        <v>0</v>
      </c>
      <c r="Q13" s="93">
        <v>5000</v>
      </c>
      <c r="R13" s="93">
        <v>0</v>
      </c>
      <c r="S13" s="93">
        <v>0</v>
      </c>
      <c r="T13" s="93">
        <v>0</v>
      </c>
      <c r="U13" s="93">
        <v>0</v>
      </c>
      <c r="V13" s="94">
        <v>0</v>
      </c>
      <c r="W13" s="93">
        <v>120000</v>
      </c>
      <c r="X13" s="129">
        <v>0</v>
      </c>
      <c r="Y13" s="139">
        <v>20000</v>
      </c>
      <c r="Z13" s="91">
        <f t="shared" si="0"/>
        <v>155000</v>
      </c>
    </row>
    <row r="14" spans="1:26" s="81" customFormat="1" ht="11.25" customHeight="1">
      <c r="A14" s="81" t="s">
        <v>117</v>
      </c>
      <c r="B14" s="196"/>
      <c r="C14" s="15" t="s">
        <v>32</v>
      </c>
      <c r="D14" s="103">
        <v>2120000</v>
      </c>
      <c r="E14" s="104">
        <v>0</v>
      </c>
      <c r="F14" s="104">
        <v>412500</v>
      </c>
      <c r="G14" s="104">
        <v>0</v>
      </c>
      <c r="H14" s="104">
        <v>0</v>
      </c>
      <c r="I14" s="104">
        <v>0</v>
      </c>
      <c r="J14" s="104">
        <v>494500</v>
      </c>
      <c r="K14" s="104">
        <v>0</v>
      </c>
      <c r="L14" s="104">
        <v>0</v>
      </c>
      <c r="M14" s="104">
        <v>270000</v>
      </c>
      <c r="N14" s="104">
        <v>145000</v>
      </c>
      <c r="O14" s="104">
        <v>68000</v>
      </c>
      <c r="P14" s="104">
        <v>0</v>
      </c>
      <c r="Q14" s="104">
        <v>24000</v>
      </c>
      <c r="R14" s="104">
        <v>127000</v>
      </c>
      <c r="S14" s="104">
        <v>88200</v>
      </c>
      <c r="T14" s="104">
        <v>110000</v>
      </c>
      <c r="U14" s="104">
        <v>125000</v>
      </c>
      <c r="V14" s="105">
        <v>40000</v>
      </c>
      <c r="W14" s="104">
        <v>270000</v>
      </c>
      <c r="X14" s="132">
        <v>248000</v>
      </c>
      <c r="Y14" s="140">
        <v>125000</v>
      </c>
      <c r="Z14" s="143">
        <f t="shared" si="0"/>
        <v>4667200</v>
      </c>
    </row>
    <row r="15" spans="1:26" s="81" customFormat="1" ht="11.25" customHeight="1">
      <c r="A15" s="81" t="s">
        <v>118</v>
      </c>
      <c r="B15" s="197" t="s">
        <v>33</v>
      </c>
      <c r="C15" s="198"/>
      <c r="D15" s="107">
        <v>2850000</v>
      </c>
      <c r="E15" s="108">
        <v>278000</v>
      </c>
      <c r="F15" s="108">
        <v>1847000</v>
      </c>
      <c r="G15" s="108">
        <v>204000</v>
      </c>
      <c r="H15" s="108">
        <v>540000</v>
      </c>
      <c r="I15" s="108">
        <v>314000</v>
      </c>
      <c r="J15" s="108">
        <v>2114500</v>
      </c>
      <c r="K15" s="108">
        <v>1620000</v>
      </c>
      <c r="L15" s="108">
        <v>1900000</v>
      </c>
      <c r="M15" s="108">
        <v>340000</v>
      </c>
      <c r="N15" s="108">
        <v>178000</v>
      </c>
      <c r="O15" s="108">
        <v>95000</v>
      </c>
      <c r="P15" s="108">
        <v>152800</v>
      </c>
      <c r="Q15" s="108">
        <v>90000</v>
      </c>
      <c r="R15" s="108">
        <v>440000</v>
      </c>
      <c r="S15" s="108">
        <v>688100</v>
      </c>
      <c r="T15" s="108">
        <v>610000</v>
      </c>
      <c r="U15" s="108">
        <v>748000</v>
      </c>
      <c r="V15" s="109">
        <v>689000</v>
      </c>
      <c r="W15" s="108">
        <v>415000</v>
      </c>
      <c r="X15" s="133">
        <v>393280</v>
      </c>
      <c r="Y15" s="142">
        <v>290000</v>
      </c>
      <c r="Z15" s="91">
        <f t="shared" si="0"/>
        <v>16796680</v>
      </c>
    </row>
    <row r="16" spans="1:26" s="81" customFormat="1" ht="11.25" customHeight="1">
      <c r="B16" s="79" t="s">
        <v>15</v>
      </c>
      <c r="C16" s="79"/>
      <c r="D16" s="16"/>
      <c r="E16" s="16"/>
      <c r="F16" s="16"/>
      <c r="G16" s="16"/>
      <c r="H16" s="16"/>
      <c r="I16" s="16"/>
      <c r="J16" s="16"/>
      <c r="K16" s="16"/>
      <c r="L16" s="16"/>
      <c r="M16" s="16"/>
      <c r="N16" s="16"/>
      <c r="O16" s="16"/>
      <c r="P16" s="16"/>
      <c r="Q16" s="16"/>
      <c r="R16" s="16"/>
      <c r="S16" s="16"/>
      <c r="T16" s="16"/>
      <c r="U16" s="16"/>
      <c r="V16" s="16"/>
      <c r="W16" s="16"/>
      <c r="X16" s="16"/>
      <c r="Y16" s="16"/>
      <c r="Z16" s="16"/>
    </row>
    <row r="17" spans="1:26" s="81" customFormat="1" ht="11.25" customHeight="1">
      <c r="A17" s="81" t="s">
        <v>119</v>
      </c>
      <c r="B17" s="182" t="s">
        <v>12</v>
      </c>
      <c r="C17" s="11" t="s">
        <v>4</v>
      </c>
      <c r="D17" s="88">
        <v>120000</v>
      </c>
      <c r="E17" s="89">
        <v>90000</v>
      </c>
      <c r="F17" s="89">
        <v>450000</v>
      </c>
      <c r="G17" s="89">
        <v>50000</v>
      </c>
      <c r="H17" s="89">
        <v>100000</v>
      </c>
      <c r="I17" s="89">
        <v>80000</v>
      </c>
      <c r="J17" s="89">
        <v>0</v>
      </c>
      <c r="K17" s="89">
        <v>0</v>
      </c>
      <c r="L17" s="89">
        <v>360000</v>
      </c>
      <c r="M17" s="89">
        <v>0</v>
      </c>
      <c r="N17" s="89">
        <v>20000</v>
      </c>
      <c r="O17" s="89">
        <v>0</v>
      </c>
      <c r="P17" s="89">
        <v>40000</v>
      </c>
      <c r="Q17" s="89">
        <v>0</v>
      </c>
      <c r="R17" s="89">
        <v>10000</v>
      </c>
      <c r="S17" s="89">
        <v>0</v>
      </c>
      <c r="T17" s="89">
        <v>0</v>
      </c>
      <c r="U17" s="89">
        <v>90000</v>
      </c>
      <c r="V17" s="90">
        <v>35000</v>
      </c>
      <c r="W17" s="100">
        <v>50000</v>
      </c>
      <c r="X17" s="128">
        <v>50000</v>
      </c>
      <c r="Y17" s="135">
        <v>0</v>
      </c>
      <c r="Z17" s="91">
        <f>SUM(D17:Y17)</f>
        <v>1545000</v>
      </c>
    </row>
    <row r="18" spans="1:26" s="81" customFormat="1" ht="11.25" customHeight="1">
      <c r="A18" s="81" t="s">
        <v>120</v>
      </c>
      <c r="B18" s="183"/>
      <c r="C18" s="12" t="s">
        <v>5</v>
      </c>
      <c r="D18" s="92">
        <v>130000</v>
      </c>
      <c r="E18" s="93">
        <v>36000</v>
      </c>
      <c r="F18" s="93">
        <v>216000</v>
      </c>
      <c r="G18" s="93">
        <v>0</v>
      </c>
      <c r="H18" s="93">
        <v>35000</v>
      </c>
      <c r="I18" s="93">
        <v>0</v>
      </c>
      <c r="J18" s="93">
        <v>0</v>
      </c>
      <c r="K18" s="93">
        <v>0</v>
      </c>
      <c r="L18" s="93">
        <v>0</v>
      </c>
      <c r="M18" s="93">
        <v>0</v>
      </c>
      <c r="N18" s="93">
        <v>0</v>
      </c>
      <c r="O18" s="93">
        <v>0</v>
      </c>
      <c r="P18" s="93">
        <v>10000</v>
      </c>
      <c r="Q18" s="93">
        <v>0</v>
      </c>
      <c r="R18" s="93">
        <v>0</v>
      </c>
      <c r="S18" s="93">
        <v>20000</v>
      </c>
      <c r="T18" s="93">
        <v>140000</v>
      </c>
      <c r="U18" s="93">
        <v>16000</v>
      </c>
      <c r="V18" s="94">
        <v>2000</v>
      </c>
      <c r="W18" s="93">
        <v>50000</v>
      </c>
      <c r="X18" s="129">
        <v>60000</v>
      </c>
      <c r="Y18" s="139">
        <v>0</v>
      </c>
      <c r="Z18" s="91">
        <f t="shared" ref="Z18:Z36" si="1">SUM(D18:Y18)</f>
        <v>715000</v>
      </c>
    </row>
    <row r="19" spans="1:26" s="81" customFormat="1" ht="11.25" customHeight="1">
      <c r="A19" s="81" t="s">
        <v>121</v>
      </c>
      <c r="B19" s="183"/>
      <c r="C19" s="12" t="s">
        <v>6</v>
      </c>
      <c r="D19" s="92">
        <v>180000</v>
      </c>
      <c r="E19" s="93">
        <v>22000</v>
      </c>
      <c r="F19" s="93">
        <v>80000</v>
      </c>
      <c r="G19" s="93">
        <v>36500</v>
      </c>
      <c r="H19" s="93">
        <v>120000</v>
      </c>
      <c r="I19" s="93">
        <v>51000</v>
      </c>
      <c r="J19" s="93">
        <v>80000</v>
      </c>
      <c r="K19" s="93">
        <v>80000</v>
      </c>
      <c r="L19" s="93">
        <v>1290000</v>
      </c>
      <c r="M19" s="93">
        <v>25000</v>
      </c>
      <c r="N19" s="93">
        <v>10000</v>
      </c>
      <c r="O19" s="93">
        <v>17000</v>
      </c>
      <c r="P19" s="93">
        <v>73400</v>
      </c>
      <c r="Q19" s="93">
        <v>3000</v>
      </c>
      <c r="R19" s="93">
        <v>65000</v>
      </c>
      <c r="S19" s="93">
        <v>432900</v>
      </c>
      <c r="T19" s="93">
        <v>50000</v>
      </c>
      <c r="U19" s="93">
        <v>443000</v>
      </c>
      <c r="V19" s="94">
        <v>530000</v>
      </c>
      <c r="W19" s="93">
        <v>25000</v>
      </c>
      <c r="X19" s="129">
        <v>10000</v>
      </c>
      <c r="Y19" s="139">
        <v>20000</v>
      </c>
      <c r="Z19" s="91">
        <f t="shared" si="1"/>
        <v>3643800</v>
      </c>
    </row>
    <row r="20" spans="1:26" s="81" customFormat="1" ht="11.25" customHeight="1">
      <c r="A20" s="81" t="s">
        <v>122</v>
      </c>
      <c r="B20" s="183"/>
      <c r="C20" s="12" t="s">
        <v>7</v>
      </c>
      <c r="D20" s="92">
        <v>20000</v>
      </c>
      <c r="E20" s="93">
        <v>5000</v>
      </c>
      <c r="F20" s="93">
        <v>12000</v>
      </c>
      <c r="G20" s="93">
        <v>3000</v>
      </c>
      <c r="H20" s="93">
        <v>20000</v>
      </c>
      <c r="I20" s="93">
        <v>3000</v>
      </c>
      <c r="J20" s="93">
        <v>30000</v>
      </c>
      <c r="K20" s="93">
        <v>30000</v>
      </c>
      <c r="L20" s="93">
        <v>45000</v>
      </c>
      <c r="M20" s="93">
        <v>2000</v>
      </c>
      <c r="N20" s="93">
        <v>3000</v>
      </c>
      <c r="O20" s="93">
        <v>10000</v>
      </c>
      <c r="P20" s="93">
        <v>15300</v>
      </c>
      <c r="Q20" s="93">
        <v>3000</v>
      </c>
      <c r="R20" s="93">
        <v>3000</v>
      </c>
      <c r="S20" s="93">
        <v>50000</v>
      </c>
      <c r="T20" s="93">
        <v>10000</v>
      </c>
      <c r="U20" s="93">
        <v>19000</v>
      </c>
      <c r="V20" s="94">
        <v>12000</v>
      </c>
      <c r="W20" s="93">
        <v>5000</v>
      </c>
      <c r="X20" s="129">
        <v>5280</v>
      </c>
      <c r="Y20" s="139">
        <v>5000</v>
      </c>
      <c r="Z20" s="91">
        <f t="shared" si="1"/>
        <v>310580</v>
      </c>
    </row>
    <row r="21" spans="1:26" s="81" customFormat="1" ht="11.25" customHeight="1">
      <c r="A21" s="81" t="s">
        <v>123</v>
      </c>
      <c r="B21" s="183"/>
      <c r="C21" s="12" t="s">
        <v>8</v>
      </c>
      <c r="D21" s="92">
        <v>0</v>
      </c>
      <c r="E21" s="93">
        <v>125000</v>
      </c>
      <c r="F21" s="93">
        <v>400000</v>
      </c>
      <c r="G21" s="93">
        <v>82500</v>
      </c>
      <c r="H21" s="93">
        <v>75000</v>
      </c>
      <c r="I21" s="93">
        <v>180000</v>
      </c>
      <c r="J21" s="93">
        <v>300000</v>
      </c>
      <c r="K21" s="93">
        <v>300000</v>
      </c>
      <c r="L21" s="93">
        <v>205000</v>
      </c>
      <c r="M21" s="93">
        <v>0</v>
      </c>
      <c r="N21" s="93">
        <v>0</v>
      </c>
      <c r="O21" s="93">
        <v>0</v>
      </c>
      <c r="P21" s="93">
        <v>14100</v>
      </c>
      <c r="Q21" s="93">
        <v>0</v>
      </c>
      <c r="R21" s="93">
        <v>100000</v>
      </c>
      <c r="S21" s="93">
        <v>97000</v>
      </c>
      <c r="T21" s="93">
        <v>270000</v>
      </c>
      <c r="U21" s="93">
        <v>55000</v>
      </c>
      <c r="V21" s="94">
        <v>70000</v>
      </c>
      <c r="W21" s="93">
        <v>10000</v>
      </c>
      <c r="X21" s="129">
        <v>0</v>
      </c>
      <c r="Y21" s="139">
        <v>90000</v>
      </c>
      <c r="Z21" s="91">
        <f t="shared" si="1"/>
        <v>2373600</v>
      </c>
    </row>
    <row r="22" spans="1:26" s="81" customFormat="1" ht="11.25" customHeight="1">
      <c r="A22" s="81" t="s">
        <v>124</v>
      </c>
      <c r="B22" s="183"/>
      <c r="C22" s="12" t="s">
        <v>9</v>
      </c>
      <c r="D22" s="92">
        <v>280000</v>
      </c>
      <c r="E22" s="93">
        <v>0</v>
      </c>
      <c r="F22" s="93">
        <v>273000</v>
      </c>
      <c r="G22" s="93">
        <v>32000</v>
      </c>
      <c r="H22" s="93">
        <v>170000</v>
      </c>
      <c r="I22" s="93">
        <v>0</v>
      </c>
      <c r="J22" s="93">
        <v>1210000</v>
      </c>
      <c r="K22" s="93">
        <v>1210000</v>
      </c>
      <c r="L22" s="93">
        <v>0</v>
      </c>
      <c r="M22" s="93">
        <v>40000</v>
      </c>
      <c r="N22" s="93">
        <v>0</v>
      </c>
      <c r="O22" s="93">
        <v>0</v>
      </c>
      <c r="P22" s="93">
        <v>0</v>
      </c>
      <c r="Q22" s="93">
        <v>60000</v>
      </c>
      <c r="R22" s="93">
        <v>135000</v>
      </c>
      <c r="S22" s="93">
        <v>0</v>
      </c>
      <c r="T22" s="93">
        <v>0</v>
      </c>
      <c r="U22" s="93">
        <v>0</v>
      </c>
      <c r="V22" s="94">
        <v>0</v>
      </c>
      <c r="W22" s="93">
        <v>0</v>
      </c>
      <c r="X22" s="129">
        <v>0</v>
      </c>
      <c r="Y22" s="139">
        <v>30000</v>
      </c>
      <c r="Z22" s="91">
        <f t="shared" si="1"/>
        <v>3440000</v>
      </c>
    </row>
    <row r="23" spans="1:26" s="81" customFormat="1" ht="11.25" customHeight="1">
      <c r="A23" s="81" t="s">
        <v>125</v>
      </c>
      <c r="B23" s="183"/>
      <c r="C23" s="12" t="s">
        <v>10</v>
      </c>
      <c r="D23" s="92">
        <v>0</v>
      </c>
      <c r="E23" s="93">
        <v>0</v>
      </c>
      <c r="F23" s="93">
        <v>0</v>
      </c>
      <c r="G23" s="93">
        <v>0</v>
      </c>
      <c r="H23" s="93">
        <v>0</v>
      </c>
      <c r="I23" s="93">
        <v>0</v>
      </c>
      <c r="J23" s="93">
        <v>0</v>
      </c>
      <c r="K23" s="93">
        <v>0</v>
      </c>
      <c r="L23" s="93">
        <v>0</v>
      </c>
      <c r="M23" s="93">
        <v>0</v>
      </c>
      <c r="N23" s="93">
        <v>0</v>
      </c>
      <c r="O23" s="93">
        <v>0</v>
      </c>
      <c r="P23" s="93">
        <v>0</v>
      </c>
      <c r="Q23" s="93">
        <v>0</v>
      </c>
      <c r="R23" s="93">
        <v>0</v>
      </c>
      <c r="S23" s="93">
        <v>0</v>
      </c>
      <c r="T23" s="93">
        <v>0</v>
      </c>
      <c r="U23" s="93">
        <v>0</v>
      </c>
      <c r="V23" s="94">
        <v>0</v>
      </c>
      <c r="W23" s="93">
        <v>0</v>
      </c>
      <c r="X23" s="129">
        <v>0</v>
      </c>
      <c r="Y23" s="139">
        <v>0</v>
      </c>
      <c r="Z23" s="91">
        <f t="shared" si="1"/>
        <v>0</v>
      </c>
    </row>
    <row r="24" spans="1:26" s="81" customFormat="1" ht="11.25" customHeight="1">
      <c r="A24" s="81" t="s">
        <v>126</v>
      </c>
      <c r="B24" s="183"/>
      <c r="C24" s="12" t="s">
        <v>11</v>
      </c>
      <c r="D24" s="92">
        <v>0</v>
      </c>
      <c r="E24" s="93">
        <v>0</v>
      </c>
      <c r="F24" s="93">
        <v>3500</v>
      </c>
      <c r="G24" s="93">
        <v>0</v>
      </c>
      <c r="H24" s="93">
        <v>20000</v>
      </c>
      <c r="I24" s="93">
        <v>0</v>
      </c>
      <c r="J24" s="93">
        <v>0</v>
      </c>
      <c r="K24" s="93">
        <v>0</v>
      </c>
      <c r="L24" s="93">
        <v>0</v>
      </c>
      <c r="M24" s="93">
        <v>3000</v>
      </c>
      <c r="N24" s="93">
        <v>0</v>
      </c>
      <c r="O24" s="93">
        <v>0</v>
      </c>
      <c r="P24" s="93">
        <v>0</v>
      </c>
      <c r="Q24" s="93">
        <v>0</v>
      </c>
      <c r="R24" s="93">
        <v>0</v>
      </c>
      <c r="S24" s="93">
        <v>0</v>
      </c>
      <c r="T24" s="93">
        <v>30000</v>
      </c>
      <c r="U24" s="93">
        <v>0</v>
      </c>
      <c r="V24" s="94">
        <v>0</v>
      </c>
      <c r="W24" s="93">
        <v>5000</v>
      </c>
      <c r="X24" s="129">
        <v>20000</v>
      </c>
      <c r="Y24" s="139">
        <v>20000</v>
      </c>
      <c r="Z24" s="91">
        <f t="shared" si="1"/>
        <v>101500</v>
      </c>
    </row>
    <row r="25" spans="1:26" s="81" customFormat="1" ht="11.25" customHeight="1">
      <c r="A25" s="81" t="s">
        <v>127</v>
      </c>
      <c r="B25" s="184"/>
      <c r="C25" s="13" t="s">
        <v>32</v>
      </c>
      <c r="D25" s="96">
        <v>730000</v>
      </c>
      <c r="E25" s="97">
        <v>278000</v>
      </c>
      <c r="F25" s="97">
        <v>1434500</v>
      </c>
      <c r="G25" s="97">
        <v>204000</v>
      </c>
      <c r="H25" s="97">
        <v>540000</v>
      </c>
      <c r="I25" s="97">
        <v>314000</v>
      </c>
      <c r="J25" s="97">
        <v>1620000</v>
      </c>
      <c r="K25" s="97">
        <v>1620000</v>
      </c>
      <c r="L25" s="97">
        <v>1900000</v>
      </c>
      <c r="M25" s="97">
        <v>70000</v>
      </c>
      <c r="N25" s="97">
        <v>33000</v>
      </c>
      <c r="O25" s="97">
        <v>27000</v>
      </c>
      <c r="P25" s="97">
        <v>152800</v>
      </c>
      <c r="Q25" s="97">
        <v>66000</v>
      </c>
      <c r="R25" s="97">
        <v>313000</v>
      </c>
      <c r="S25" s="97">
        <v>599900</v>
      </c>
      <c r="T25" s="97">
        <v>500000</v>
      </c>
      <c r="U25" s="97">
        <v>623000</v>
      </c>
      <c r="V25" s="98">
        <v>649000</v>
      </c>
      <c r="W25" s="97">
        <v>145000</v>
      </c>
      <c r="X25" s="130">
        <v>145280</v>
      </c>
      <c r="Y25" s="140">
        <v>165000</v>
      </c>
      <c r="Z25" s="106">
        <f t="shared" si="1"/>
        <v>12129480</v>
      </c>
    </row>
    <row r="26" spans="1:26" s="81" customFormat="1" ht="11.25" customHeight="1">
      <c r="A26" s="81" t="s">
        <v>128</v>
      </c>
      <c r="B26" s="185" t="s">
        <v>21</v>
      </c>
      <c r="C26" s="14" t="s">
        <v>13</v>
      </c>
      <c r="D26" s="99">
        <v>0</v>
      </c>
      <c r="E26" s="100">
        <v>0</v>
      </c>
      <c r="F26" s="100">
        <v>0</v>
      </c>
      <c r="G26" s="100">
        <v>0</v>
      </c>
      <c r="H26" s="100">
        <v>0</v>
      </c>
      <c r="I26" s="100">
        <v>0</v>
      </c>
      <c r="J26" s="100">
        <v>0</v>
      </c>
      <c r="K26" s="100">
        <v>0</v>
      </c>
      <c r="L26" s="100">
        <v>0</v>
      </c>
      <c r="M26" s="100">
        <v>0</v>
      </c>
      <c r="N26" s="100">
        <v>59500</v>
      </c>
      <c r="O26" s="100">
        <v>30000</v>
      </c>
      <c r="P26" s="100">
        <v>0</v>
      </c>
      <c r="Q26" s="100">
        <v>0</v>
      </c>
      <c r="R26" s="100">
        <v>0</v>
      </c>
      <c r="S26" s="100">
        <v>0</v>
      </c>
      <c r="T26" s="100">
        <v>0</v>
      </c>
      <c r="U26" s="100">
        <v>80000</v>
      </c>
      <c r="V26" s="101">
        <v>0</v>
      </c>
      <c r="W26" s="100">
        <v>0</v>
      </c>
      <c r="X26" s="131">
        <v>20000</v>
      </c>
      <c r="Y26" s="136">
        <v>0</v>
      </c>
      <c r="Z26" s="91">
        <f t="shared" si="1"/>
        <v>189500</v>
      </c>
    </row>
    <row r="27" spans="1:26" s="81" customFormat="1" ht="11.25" customHeight="1">
      <c r="A27" s="81" t="s">
        <v>129</v>
      </c>
      <c r="B27" s="183"/>
      <c r="C27" s="12" t="s">
        <v>4</v>
      </c>
      <c r="D27" s="92">
        <v>120000</v>
      </c>
      <c r="E27" s="93">
        <v>0</v>
      </c>
      <c r="F27" s="93">
        <v>380000</v>
      </c>
      <c r="G27" s="93">
        <v>0</v>
      </c>
      <c r="H27" s="93">
        <v>0</v>
      </c>
      <c r="I27" s="93">
        <v>0</v>
      </c>
      <c r="J27" s="93">
        <v>0</v>
      </c>
      <c r="K27" s="93">
        <v>0</v>
      </c>
      <c r="L27" s="93">
        <v>0</v>
      </c>
      <c r="M27" s="93">
        <v>0</v>
      </c>
      <c r="N27" s="93">
        <v>50000</v>
      </c>
      <c r="O27" s="93">
        <v>0</v>
      </c>
      <c r="P27" s="93">
        <v>0</v>
      </c>
      <c r="Q27" s="93">
        <v>0</v>
      </c>
      <c r="R27" s="93">
        <v>10000</v>
      </c>
      <c r="S27" s="93">
        <v>43200</v>
      </c>
      <c r="T27" s="93">
        <v>30000</v>
      </c>
      <c r="U27" s="93">
        <v>10000</v>
      </c>
      <c r="V27" s="94">
        <v>10000</v>
      </c>
      <c r="W27" s="93">
        <v>10000</v>
      </c>
      <c r="X27" s="129">
        <v>72000</v>
      </c>
      <c r="Y27" s="139">
        <v>0</v>
      </c>
      <c r="Z27" s="91">
        <f t="shared" si="1"/>
        <v>735200</v>
      </c>
    </row>
    <row r="28" spans="1:26" s="81" customFormat="1" ht="11.25" customHeight="1">
      <c r="A28" s="81" t="s">
        <v>130</v>
      </c>
      <c r="B28" s="183"/>
      <c r="C28" s="12" t="s">
        <v>5</v>
      </c>
      <c r="D28" s="92">
        <v>130000</v>
      </c>
      <c r="E28" s="93">
        <v>0</v>
      </c>
      <c r="F28" s="93">
        <v>0</v>
      </c>
      <c r="G28" s="93">
        <v>0</v>
      </c>
      <c r="H28" s="93">
        <v>0</v>
      </c>
      <c r="I28" s="93">
        <v>0</v>
      </c>
      <c r="J28" s="93">
        <v>0</v>
      </c>
      <c r="K28" s="93">
        <v>0</v>
      </c>
      <c r="L28" s="93">
        <v>0</v>
      </c>
      <c r="M28" s="93">
        <v>0</v>
      </c>
      <c r="N28" s="93">
        <v>0</v>
      </c>
      <c r="O28" s="93">
        <v>0</v>
      </c>
      <c r="P28" s="93">
        <v>0</v>
      </c>
      <c r="Q28" s="93">
        <v>0</v>
      </c>
      <c r="R28" s="93">
        <v>0</v>
      </c>
      <c r="S28" s="93">
        <v>40000</v>
      </c>
      <c r="T28" s="93">
        <v>0</v>
      </c>
      <c r="U28" s="93">
        <v>0</v>
      </c>
      <c r="V28" s="94">
        <v>0</v>
      </c>
      <c r="W28" s="93">
        <v>10000</v>
      </c>
      <c r="X28" s="129">
        <v>72000</v>
      </c>
      <c r="Y28" s="139">
        <v>0</v>
      </c>
      <c r="Z28" s="91">
        <f t="shared" si="1"/>
        <v>252000</v>
      </c>
    </row>
    <row r="29" spans="1:26" s="81" customFormat="1" ht="11.25" customHeight="1">
      <c r="A29" s="81" t="s">
        <v>131</v>
      </c>
      <c r="B29" s="183"/>
      <c r="C29" s="12" t="s">
        <v>6</v>
      </c>
      <c r="D29" s="92">
        <v>55000</v>
      </c>
      <c r="E29" s="93">
        <v>0</v>
      </c>
      <c r="F29" s="93">
        <v>30500</v>
      </c>
      <c r="G29" s="93">
        <v>0</v>
      </c>
      <c r="H29" s="93">
        <v>0</v>
      </c>
      <c r="I29" s="93">
        <v>0</v>
      </c>
      <c r="J29" s="93">
        <v>198640</v>
      </c>
      <c r="K29" s="93">
        <v>0</v>
      </c>
      <c r="L29" s="93">
        <v>0</v>
      </c>
      <c r="M29" s="93">
        <v>20000</v>
      </c>
      <c r="N29" s="93">
        <v>10000</v>
      </c>
      <c r="O29" s="93">
        <v>28000</v>
      </c>
      <c r="P29" s="93">
        <v>0</v>
      </c>
      <c r="Q29" s="93">
        <v>2000</v>
      </c>
      <c r="R29" s="93">
        <v>95000</v>
      </c>
      <c r="S29" s="93">
        <v>0</v>
      </c>
      <c r="T29" s="93">
        <v>60000</v>
      </c>
      <c r="U29" s="93">
        <v>25000</v>
      </c>
      <c r="V29" s="94">
        <v>30000</v>
      </c>
      <c r="W29" s="93">
        <v>180000</v>
      </c>
      <c r="X29" s="129">
        <v>34000</v>
      </c>
      <c r="Y29" s="139">
        <v>20000</v>
      </c>
      <c r="Z29" s="91">
        <f t="shared" si="1"/>
        <v>788140</v>
      </c>
    </row>
    <row r="30" spans="1:26" s="81" customFormat="1" ht="11.25" customHeight="1">
      <c r="A30" s="81" t="s">
        <v>132</v>
      </c>
      <c r="B30" s="183"/>
      <c r="C30" s="12" t="s">
        <v>7</v>
      </c>
      <c r="D30" s="92">
        <v>15000</v>
      </c>
      <c r="E30" s="93">
        <v>0</v>
      </c>
      <c r="F30" s="93">
        <v>2000</v>
      </c>
      <c r="G30" s="93">
        <v>0</v>
      </c>
      <c r="H30" s="93">
        <v>0</v>
      </c>
      <c r="I30" s="93">
        <v>0</v>
      </c>
      <c r="J30" s="93">
        <v>26400</v>
      </c>
      <c r="K30" s="93">
        <v>0</v>
      </c>
      <c r="L30" s="93">
        <v>0</v>
      </c>
      <c r="M30" s="93">
        <v>3000</v>
      </c>
      <c r="N30" s="93">
        <v>3000</v>
      </c>
      <c r="O30" s="93">
        <v>10000</v>
      </c>
      <c r="P30" s="93">
        <v>0</v>
      </c>
      <c r="Q30" s="93">
        <v>2000</v>
      </c>
      <c r="R30" s="93">
        <v>2000</v>
      </c>
      <c r="S30" s="93">
        <v>0</v>
      </c>
      <c r="T30" s="93">
        <v>10000</v>
      </c>
      <c r="U30" s="93">
        <v>10000</v>
      </c>
      <c r="V30" s="94">
        <v>0</v>
      </c>
      <c r="W30" s="93">
        <v>40000</v>
      </c>
      <c r="X30" s="129">
        <v>10000</v>
      </c>
      <c r="Y30" s="139">
        <v>5000</v>
      </c>
      <c r="Z30" s="91">
        <f t="shared" si="1"/>
        <v>138400</v>
      </c>
    </row>
    <row r="31" spans="1:26" s="81" customFormat="1" ht="11.25" customHeight="1">
      <c r="A31" s="81" t="s">
        <v>133</v>
      </c>
      <c r="B31" s="183"/>
      <c r="C31" s="12" t="s">
        <v>8</v>
      </c>
      <c r="D31" s="92">
        <v>750000</v>
      </c>
      <c r="E31" s="93">
        <v>0</v>
      </c>
      <c r="F31" s="93">
        <v>0</v>
      </c>
      <c r="G31" s="93">
        <v>0</v>
      </c>
      <c r="H31" s="93">
        <v>0</v>
      </c>
      <c r="I31" s="93">
        <v>0</v>
      </c>
      <c r="J31" s="93">
        <v>184460</v>
      </c>
      <c r="K31" s="93">
        <v>0</v>
      </c>
      <c r="L31" s="93">
        <v>0</v>
      </c>
      <c r="M31" s="93">
        <v>200000</v>
      </c>
      <c r="N31" s="93">
        <v>20000</v>
      </c>
      <c r="O31" s="93">
        <v>0</v>
      </c>
      <c r="P31" s="93">
        <v>0</v>
      </c>
      <c r="Q31" s="93">
        <v>0</v>
      </c>
      <c r="R31" s="93">
        <v>20000</v>
      </c>
      <c r="S31" s="93">
        <v>5000</v>
      </c>
      <c r="T31" s="93">
        <v>0</v>
      </c>
      <c r="U31" s="93">
        <v>0</v>
      </c>
      <c r="V31" s="94">
        <v>0</v>
      </c>
      <c r="W31" s="93">
        <v>30000</v>
      </c>
      <c r="X31" s="129">
        <v>20000</v>
      </c>
      <c r="Y31" s="139">
        <v>50000</v>
      </c>
      <c r="Z31" s="91">
        <f t="shared" si="1"/>
        <v>1279460</v>
      </c>
    </row>
    <row r="32" spans="1:26" s="81" customFormat="1" ht="11.25" customHeight="1">
      <c r="A32" s="81" t="s">
        <v>134</v>
      </c>
      <c r="B32" s="183"/>
      <c r="C32" s="12" t="s">
        <v>9</v>
      </c>
      <c r="D32" s="92">
        <v>1050000</v>
      </c>
      <c r="E32" s="93">
        <v>0</v>
      </c>
      <c r="F32" s="93">
        <v>0</v>
      </c>
      <c r="G32" s="93">
        <v>0</v>
      </c>
      <c r="H32" s="93">
        <v>0</v>
      </c>
      <c r="I32" s="93">
        <v>0</v>
      </c>
      <c r="J32" s="93">
        <v>82000</v>
      </c>
      <c r="K32" s="93">
        <v>0</v>
      </c>
      <c r="L32" s="93">
        <v>0</v>
      </c>
      <c r="M32" s="93">
        <v>40000</v>
      </c>
      <c r="N32" s="93">
        <v>0</v>
      </c>
      <c r="O32" s="93">
        <v>0</v>
      </c>
      <c r="P32" s="93">
        <v>0</v>
      </c>
      <c r="Q32" s="93">
        <v>20000</v>
      </c>
      <c r="R32" s="93">
        <v>0</v>
      </c>
      <c r="S32" s="93">
        <v>0</v>
      </c>
      <c r="T32" s="93">
        <v>0</v>
      </c>
      <c r="U32" s="93">
        <v>0</v>
      </c>
      <c r="V32" s="94">
        <v>0</v>
      </c>
      <c r="W32" s="93">
        <v>0</v>
      </c>
      <c r="X32" s="129">
        <v>0</v>
      </c>
      <c r="Y32" s="139">
        <v>30000</v>
      </c>
      <c r="Z32" s="91">
        <f t="shared" si="1"/>
        <v>1222000</v>
      </c>
    </row>
    <row r="33" spans="1:26" s="81" customFormat="1" ht="11.25" customHeight="1">
      <c r="A33" s="81" t="s">
        <v>135</v>
      </c>
      <c r="B33" s="183"/>
      <c r="C33" s="12" t="s">
        <v>10</v>
      </c>
      <c r="D33" s="92">
        <v>0</v>
      </c>
      <c r="E33" s="93">
        <v>0</v>
      </c>
      <c r="F33" s="93">
        <v>0</v>
      </c>
      <c r="G33" s="93">
        <v>0</v>
      </c>
      <c r="H33" s="93">
        <v>0</v>
      </c>
      <c r="I33" s="93">
        <v>0</v>
      </c>
      <c r="J33" s="93">
        <v>0</v>
      </c>
      <c r="K33" s="93">
        <v>0</v>
      </c>
      <c r="L33" s="93">
        <v>0</v>
      </c>
      <c r="M33" s="93">
        <v>0</v>
      </c>
      <c r="N33" s="93">
        <v>2500</v>
      </c>
      <c r="O33" s="93">
        <v>0</v>
      </c>
      <c r="P33" s="93">
        <v>0</v>
      </c>
      <c r="Q33" s="93">
        <v>0</v>
      </c>
      <c r="R33" s="93">
        <v>0</v>
      </c>
      <c r="S33" s="93">
        <v>0</v>
      </c>
      <c r="T33" s="93">
        <v>0</v>
      </c>
      <c r="U33" s="93">
        <v>0</v>
      </c>
      <c r="V33" s="94">
        <v>0</v>
      </c>
      <c r="W33" s="93">
        <v>0</v>
      </c>
      <c r="X33" s="129">
        <v>0</v>
      </c>
      <c r="Y33" s="139">
        <v>0</v>
      </c>
      <c r="Z33" s="91">
        <f t="shared" si="1"/>
        <v>2500</v>
      </c>
    </row>
    <row r="34" spans="1:26" s="81" customFormat="1" ht="11.25" customHeight="1">
      <c r="A34" s="81" t="s">
        <v>136</v>
      </c>
      <c r="B34" s="183"/>
      <c r="C34" s="12" t="s">
        <v>11</v>
      </c>
      <c r="D34" s="92">
        <v>0</v>
      </c>
      <c r="E34" s="93">
        <v>0</v>
      </c>
      <c r="F34" s="93">
        <v>0</v>
      </c>
      <c r="G34" s="93">
        <v>0</v>
      </c>
      <c r="H34" s="93">
        <v>0</v>
      </c>
      <c r="I34" s="93">
        <v>0</v>
      </c>
      <c r="J34" s="93">
        <v>3000</v>
      </c>
      <c r="K34" s="93">
        <v>0</v>
      </c>
      <c r="L34" s="93">
        <v>0</v>
      </c>
      <c r="M34" s="93">
        <v>7000</v>
      </c>
      <c r="N34" s="93">
        <v>0</v>
      </c>
      <c r="O34" s="93">
        <v>0</v>
      </c>
      <c r="P34" s="93">
        <v>0</v>
      </c>
      <c r="Q34" s="93">
        <v>0</v>
      </c>
      <c r="R34" s="93">
        <v>0</v>
      </c>
      <c r="S34" s="93">
        <v>0</v>
      </c>
      <c r="T34" s="93">
        <v>10000</v>
      </c>
      <c r="U34" s="93">
        <v>0</v>
      </c>
      <c r="V34" s="94">
        <v>0</v>
      </c>
      <c r="W34" s="93">
        <v>0</v>
      </c>
      <c r="X34" s="129">
        <v>20000</v>
      </c>
      <c r="Y34" s="139">
        <v>20000</v>
      </c>
      <c r="Z34" s="91">
        <f t="shared" si="1"/>
        <v>60000</v>
      </c>
    </row>
    <row r="35" spans="1:26" s="81" customFormat="1" ht="11.25" customHeight="1">
      <c r="A35" s="81" t="s">
        <v>137</v>
      </c>
      <c r="B35" s="186"/>
      <c r="C35" s="15" t="s">
        <v>32</v>
      </c>
      <c r="D35" s="103">
        <v>2120000</v>
      </c>
      <c r="E35" s="104">
        <v>0</v>
      </c>
      <c r="F35" s="104">
        <v>412500</v>
      </c>
      <c r="G35" s="104">
        <v>0</v>
      </c>
      <c r="H35" s="104">
        <v>0</v>
      </c>
      <c r="I35" s="104">
        <v>0</v>
      </c>
      <c r="J35" s="104">
        <v>494500</v>
      </c>
      <c r="K35" s="104">
        <v>0</v>
      </c>
      <c r="L35" s="104">
        <v>0</v>
      </c>
      <c r="M35" s="104">
        <v>270000</v>
      </c>
      <c r="N35" s="104">
        <v>145000</v>
      </c>
      <c r="O35" s="104">
        <v>68000</v>
      </c>
      <c r="P35" s="104">
        <v>0</v>
      </c>
      <c r="Q35" s="104">
        <v>24000</v>
      </c>
      <c r="R35" s="104">
        <v>127000</v>
      </c>
      <c r="S35" s="104">
        <v>88200</v>
      </c>
      <c r="T35" s="104">
        <v>110000</v>
      </c>
      <c r="U35" s="104">
        <v>125000</v>
      </c>
      <c r="V35" s="105">
        <v>40000</v>
      </c>
      <c r="W35" s="104">
        <v>270000</v>
      </c>
      <c r="X35" s="132">
        <v>248000</v>
      </c>
      <c r="Y35" s="140">
        <v>125000</v>
      </c>
      <c r="Z35" s="106">
        <f t="shared" si="1"/>
        <v>4667200</v>
      </c>
    </row>
    <row r="36" spans="1:26" s="81" customFormat="1" ht="11.25" customHeight="1">
      <c r="A36" s="81" t="s">
        <v>138</v>
      </c>
      <c r="B36" s="187" t="s">
        <v>33</v>
      </c>
      <c r="C36" s="188"/>
      <c r="D36" s="107">
        <v>2850000</v>
      </c>
      <c r="E36" s="108">
        <v>278000</v>
      </c>
      <c r="F36" s="108">
        <v>1847000</v>
      </c>
      <c r="G36" s="108">
        <v>204000</v>
      </c>
      <c r="H36" s="108">
        <v>540000</v>
      </c>
      <c r="I36" s="108">
        <v>314000</v>
      </c>
      <c r="J36" s="108">
        <v>2114500</v>
      </c>
      <c r="K36" s="108">
        <v>1620000</v>
      </c>
      <c r="L36" s="108">
        <v>1900000</v>
      </c>
      <c r="M36" s="108">
        <v>340000</v>
      </c>
      <c r="N36" s="108">
        <v>178000</v>
      </c>
      <c r="O36" s="108">
        <v>95000</v>
      </c>
      <c r="P36" s="108">
        <v>152800</v>
      </c>
      <c r="Q36" s="108">
        <v>90000</v>
      </c>
      <c r="R36" s="108">
        <v>440000</v>
      </c>
      <c r="S36" s="108">
        <v>688100</v>
      </c>
      <c r="T36" s="108">
        <v>610000</v>
      </c>
      <c r="U36" s="108">
        <v>748000</v>
      </c>
      <c r="V36" s="109">
        <v>689000</v>
      </c>
      <c r="W36" s="108">
        <v>415000</v>
      </c>
      <c r="X36" s="133">
        <v>393280</v>
      </c>
      <c r="Y36" s="142">
        <v>290000</v>
      </c>
      <c r="Z36" s="110">
        <f t="shared" si="1"/>
        <v>16796680</v>
      </c>
    </row>
    <row r="37" spans="1:26" s="81" customFormat="1" ht="1.5" customHeight="1">
      <c r="D37" s="6"/>
      <c r="E37" s="6"/>
      <c r="F37" s="6"/>
      <c r="G37" s="6"/>
      <c r="H37" s="6"/>
      <c r="I37" s="6"/>
      <c r="J37" s="6"/>
      <c r="K37" s="6"/>
      <c r="L37" s="6"/>
      <c r="M37" s="6"/>
      <c r="N37" s="6"/>
      <c r="O37" s="6"/>
      <c r="P37" s="6"/>
      <c r="Q37" s="6"/>
      <c r="R37" s="6"/>
      <c r="S37" s="6"/>
      <c r="T37" s="6"/>
      <c r="U37" s="6"/>
      <c r="V37" s="6"/>
      <c r="W37" s="6"/>
      <c r="X37" s="6"/>
      <c r="Y37" s="6"/>
      <c r="Z37" s="6"/>
    </row>
    <row r="38" spans="1:26" s="81" customFormat="1" ht="12" customHeight="1">
      <c r="B38" s="81" t="s">
        <v>58</v>
      </c>
      <c r="D38" s="6"/>
      <c r="E38" s="6"/>
      <c r="F38" s="6"/>
      <c r="G38" s="6"/>
      <c r="H38" s="6"/>
      <c r="I38" s="6"/>
      <c r="J38" s="6"/>
      <c r="K38" s="6"/>
      <c r="L38" s="6"/>
      <c r="M38" s="6"/>
      <c r="N38" s="6"/>
      <c r="O38" s="6"/>
      <c r="P38" s="6"/>
      <c r="Q38" s="6"/>
      <c r="R38" s="6"/>
      <c r="S38" s="6"/>
      <c r="T38" s="6"/>
      <c r="U38" s="6"/>
      <c r="V38" s="6"/>
      <c r="W38" s="6"/>
      <c r="X38" s="6"/>
      <c r="Y38" s="6"/>
      <c r="Z38" s="6"/>
    </row>
    <row r="39" spans="1:26" s="81" customFormat="1" ht="11.25" customHeight="1">
      <c r="A39" s="81" t="s">
        <v>139</v>
      </c>
      <c r="B39" s="199" t="s">
        <v>59</v>
      </c>
      <c r="C39" s="200"/>
      <c r="D39" s="107">
        <v>330000</v>
      </c>
      <c r="E39" s="111">
        <v>40000</v>
      </c>
      <c r="F39" s="111">
        <v>125000</v>
      </c>
      <c r="G39" s="111">
        <v>0</v>
      </c>
      <c r="H39" s="111">
        <v>0</v>
      </c>
      <c r="I39" s="111">
        <v>0</v>
      </c>
      <c r="J39" s="111">
        <v>150000</v>
      </c>
      <c r="K39" s="111">
        <v>150000</v>
      </c>
      <c r="L39" s="111">
        <v>130000</v>
      </c>
      <c r="M39" s="111">
        <v>120000</v>
      </c>
      <c r="N39" s="111">
        <v>45000</v>
      </c>
      <c r="O39" s="111">
        <v>100000</v>
      </c>
      <c r="P39" s="111">
        <v>50000</v>
      </c>
      <c r="Q39" s="111">
        <v>15000</v>
      </c>
      <c r="R39" s="111">
        <v>200000</v>
      </c>
      <c r="S39" s="111">
        <v>245800</v>
      </c>
      <c r="T39" s="111">
        <v>250000</v>
      </c>
      <c r="U39" s="111">
        <v>0</v>
      </c>
      <c r="V39" s="112">
        <v>20000</v>
      </c>
      <c r="W39" s="111">
        <v>10000</v>
      </c>
      <c r="X39" s="16">
        <v>135000</v>
      </c>
      <c r="Y39" s="145">
        <v>0</v>
      </c>
      <c r="Z39" s="113">
        <f>SUM(D39:Y39)</f>
        <v>2115800</v>
      </c>
    </row>
    <row r="40" spans="1:26" s="81" customFormat="1" ht="1.5" customHeight="1">
      <c r="D40" s="6"/>
      <c r="E40" s="6"/>
      <c r="F40" s="6"/>
      <c r="G40" s="6"/>
      <c r="H40" s="6"/>
      <c r="I40" s="6"/>
      <c r="J40" s="6"/>
      <c r="K40" s="6"/>
      <c r="L40" s="6"/>
      <c r="M40" s="6"/>
      <c r="N40" s="6"/>
      <c r="O40" s="6"/>
      <c r="P40" s="6"/>
      <c r="Q40" s="6"/>
      <c r="R40" s="6"/>
      <c r="S40" s="6"/>
      <c r="T40" s="6"/>
      <c r="U40" s="6"/>
      <c r="V40" s="6"/>
      <c r="W40" s="6"/>
      <c r="X40" s="6"/>
      <c r="Y40" s="6"/>
      <c r="Z40" s="6"/>
    </row>
    <row r="41" spans="1:26" s="81" customFormat="1" ht="11.25" customHeight="1">
      <c r="B41" s="81" t="s">
        <v>60</v>
      </c>
      <c r="D41" s="6"/>
      <c r="E41" s="6"/>
      <c r="F41" s="6"/>
      <c r="G41" s="6"/>
      <c r="H41" s="6"/>
      <c r="I41" s="6"/>
      <c r="J41" s="6"/>
      <c r="K41" s="6"/>
      <c r="L41" s="6"/>
      <c r="M41" s="6"/>
      <c r="N41" s="6"/>
      <c r="O41" s="6"/>
      <c r="P41" s="6"/>
      <c r="Q41" s="6"/>
      <c r="R41" s="6"/>
      <c r="S41" s="6"/>
      <c r="T41" s="6"/>
      <c r="U41" s="6"/>
      <c r="V41" s="6"/>
      <c r="W41" s="6"/>
      <c r="X41" s="6"/>
      <c r="Y41" s="6"/>
      <c r="Z41" s="6"/>
    </row>
    <row r="42" spans="1:26" s="81" customFormat="1" ht="11.25" customHeight="1">
      <c r="B42" s="81" t="s">
        <v>0</v>
      </c>
      <c r="D42" s="6"/>
      <c r="E42" s="6"/>
      <c r="F42" s="6"/>
      <c r="G42" s="6"/>
      <c r="H42" s="6"/>
      <c r="I42" s="6"/>
      <c r="J42" s="6"/>
      <c r="K42" s="6"/>
      <c r="L42" s="6"/>
      <c r="M42" s="6"/>
      <c r="N42" s="6"/>
      <c r="O42" s="6"/>
      <c r="P42" s="6"/>
      <c r="Q42" s="6"/>
      <c r="R42" s="6"/>
      <c r="S42" s="6"/>
      <c r="T42" s="6"/>
      <c r="U42" s="6"/>
      <c r="V42" s="6"/>
      <c r="W42" s="6"/>
      <c r="X42" s="6"/>
      <c r="Y42" s="6"/>
      <c r="Z42" s="6"/>
    </row>
    <row r="43" spans="1:26" s="81" customFormat="1" ht="11.25" customHeight="1">
      <c r="A43" s="81" t="s">
        <v>140</v>
      </c>
      <c r="B43" s="201" t="s">
        <v>16</v>
      </c>
      <c r="C43" s="202"/>
      <c r="D43" s="99">
        <v>1435553</v>
      </c>
      <c r="E43" s="100">
        <v>98064</v>
      </c>
      <c r="F43" s="100">
        <v>1879</v>
      </c>
      <c r="G43" s="100">
        <v>40368</v>
      </c>
      <c r="H43" s="100">
        <v>18344</v>
      </c>
      <c r="I43" s="100">
        <v>28067</v>
      </c>
      <c r="J43" s="100">
        <v>271239</v>
      </c>
      <c r="K43" s="100">
        <v>267990</v>
      </c>
      <c r="L43" s="100">
        <v>96562</v>
      </c>
      <c r="M43" s="100">
        <v>462130</v>
      </c>
      <c r="N43" s="100">
        <v>154048</v>
      </c>
      <c r="O43" s="100">
        <v>18354</v>
      </c>
      <c r="P43" s="100">
        <v>4915</v>
      </c>
      <c r="Q43" s="100">
        <v>216700</v>
      </c>
      <c r="R43" s="100">
        <v>567008</v>
      </c>
      <c r="S43" s="100">
        <v>37169</v>
      </c>
      <c r="T43" s="100">
        <v>10269</v>
      </c>
      <c r="U43" s="100">
        <v>20565</v>
      </c>
      <c r="V43" s="101">
        <v>133005</v>
      </c>
      <c r="W43" s="100">
        <v>753120</v>
      </c>
      <c r="X43" s="131">
        <v>0</v>
      </c>
      <c r="Y43" s="135">
        <v>0</v>
      </c>
      <c r="Z43" s="144">
        <f>SUM(D43:Y43)</f>
        <v>4635349</v>
      </c>
    </row>
    <row r="44" spans="1:26" s="81" customFormat="1" ht="11.25" customHeight="1">
      <c r="A44" s="81" t="s">
        <v>141</v>
      </c>
      <c r="B44" s="203" t="s">
        <v>61</v>
      </c>
      <c r="C44" s="204"/>
      <c r="D44" s="92">
        <v>85000</v>
      </c>
      <c r="E44" s="93">
        <v>8000</v>
      </c>
      <c r="F44" s="93">
        <v>10000</v>
      </c>
      <c r="G44" s="93">
        <v>10000</v>
      </c>
      <c r="H44" s="93">
        <v>20000</v>
      </c>
      <c r="I44" s="93">
        <v>5000</v>
      </c>
      <c r="J44" s="93">
        <v>16000</v>
      </c>
      <c r="K44" s="93">
        <v>30000</v>
      </c>
      <c r="L44" s="93">
        <v>25000</v>
      </c>
      <c r="M44" s="93">
        <v>50000</v>
      </c>
      <c r="N44" s="93">
        <v>40000</v>
      </c>
      <c r="O44" s="93">
        <v>40000</v>
      </c>
      <c r="P44" s="93">
        <v>25000</v>
      </c>
      <c r="Q44" s="93">
        <v>36000</v>
      </c>
      <c r="R44" s="93">
        <v>35000</v>
      </c>
      <c r="S44" s="93">
        <v>35000</v>
      </c>
      <c r="T44" s="93">
        <v>26000</v>
      </c>
      <c r="U44" s="93">
        <v>10000</v>
      </c>
      <c r="V44" s="94">
        <v>10000</v>
      </c>
      <c r="W44" s="93">
        <v>5000</v>
      </c>
      <c r="X44" s="129">
        <v>1000</v>
      </c>
      <c r="Y44" s="139">
        <v>10000</v>
      </c>
      <c r="Z44" s="95">
        <f t="shared" ref="Z44:Z51" si="2">SUM(D44:Y44)</f>
        <v>532000</v>
      </c>
    </row>
    <row r="45" spans="1:26" s="81" customFormat="1" ht="11.25" customHeight="1">
      <c r="A45" s="81" t="s">
        <v>142</v>
      </c>
      <c r="B45" s="203" t="s">
        <v>25</v>
      </c>
      <c r="C45" s="204"/>
      <c r="D45" s="92">
        <v>0</v>
      </c>
      <c r="E45" s="93">
        <v>0</v>
      </c>
      <c r="F45" s="93">
        <v>0</v>
      </c>
      <c r="G45" s="93">
        <v>0</v>
      </c>
      <c r="H45" s="93">
        <v>0</v>
      </c>
      <c r="I45" s="93">
        <v>0</v>
      </c>
      <c r="J45" s="93">
        <v>0</v>
      </c>
      <c r="K45" s="93">
        <v>0</v>
      </c>
      <c r="L45" s="93">
        <v>0</v>
      </c>
      <c r="M45" s="93">
        <v>0</v>
      </c>
      <c r="N45" s="93">
        <v>50000</v>
      </c>
      <c r="O45" s="93">
        <v>0</v>
      </c>
      <c r="P45" s="93">
        <v>0</v>
      </c>
      <c r="Q45" s="93">
        <v>0</v>
      </c>
      <c r="R45" s="93">
        <v>0</v>
      </c>
      <c r="S45" s="93">
        <v>0</v>
      </c>
      <c r="T45" s="93">
        <v>0</v>
      </c>
      <c r="U45" s="93">
        <v>0</v>
      </c>
      <c r="V45" s="94">
        <v>0</v>
      </c>
      <c r="W45" s="93">
        <v>0</v>
      </c>
      <c r="X45" s="129">
        <v>0</v>
      </c>
      <c r="Y45" s="139">
        <v>0</v>
      </c>
      <c r="Z45" s="95">
        <f t="shared" si="2"/>
        <v>50000</v>
      </c>
    </row>
    <row r="46" spans="1:26" s="81" customFormat="1" ht="11.25" customHeight="1">
      <c r="A46" s="81" t="s">
        <v>143</v>
      </c>
      <c r="B46" s="203" t="s">
        <v>17</v>
      </c>
      <c r="C46" s="204"/>
      <c r="D46" s="92">
        <v>320000</v>
      </c>
      <c r="E46" s="93">
        <v>0</v>
      </c>
      <c r="F46" s="93">
        <v>0</v>
      </c>
      <c r="G46" s="93">
        <v>0</v>
      </c>
      <c r="H46" s="93">
        <v>0</v>
      </c>
      <c r="I46" s="93">
        <v>0</v>
      </c>
      <c r="J46" s="93">
        <v>0</v>
      </c>
      <c r="K46" s="93">
        <v>0</v>
      </c>
      <c r="L46" s="93">
        <v>0</v>
      </c>
      <c r="M46" s="93">
        <v>0</v>
      </c>
      <c r="N46" s="93">
        <v>0</v>
      </c>
      <c r="O46" s="93">
        <v>0</v>
      </c>
      <c r="P46" s="93">
        <v>0</v>
      </c>
      <c r="Q46" s="93">
        <v>0</v>
      </c>
      <c r="R46" s="93">
        <v>0</v>
      </c>
      <c r="S46" s="93">
        <v>0</v>
      </c>
      <c r="T46" s="93">
        <v>0</v>
      </c>
      <c r="U46" s="93">
        <v>0</v>
      </c>
      <c r="V46" s="94">
        <v>0</v>
      </c>
      <c r="W46" s="93">
        <v>0</v>
      </c>
      <c r="X46" s="129">
        <v>0</v>
      </c>
      <c r="Y46" s="139">
        <v>0</v>
      </c>
      <c r="Z46" s="95">
        <f t="shared" si="2"/>
        <v>320000</v>
      </c>
    </row>
    <row r="47" spans="1:26" s="81" customFormat="1" ht="11.25" customHeight="1">
      <c r="A47" s="81" t="s">
        <v>144</v>
      </c>
      <c r="B47" s="203" t="s">
        <v>1</v>
      </c>
      <c r="C47" s="204"/>
      <c r="D47" s="92">
        <v>40000</v>
      </c>
      <c r="E47" s="93">
        <v>0</v>
      </c>
      <c r="F47" s="93">
        <v>0</v>
      </c>
      <c r="G47" s="93">
        <v>0</v>
      </c>
      <c r="H47" s="93">
        <v>0</v>
      </c>
      <c r="I47" s="93">
        <v>0</v>
      </c>
      <c r="J47" s="93">
        <v>0</v>
      </c>
      <c r="K47" s="93">
        <v>0</v>
      </c>
      <c r="L47" s="93">
        <v>1709000</v>
      </c>
      <c r="M47" s="93">
        <v>219000</v>
      </c>
      <c r="N47" s="93">
        <v>0</v>
      </c>
      <c r="O47" s="93">
        <v>0</v>
      </c>
      <c r="P47" s="93">
        <v>0</v>
      </c>
      <c r="Q47" s="93">
        <v>0</v>
      </c>
      <c r="R47" s="93">
        <v>0</v>
      </c>
      <c r="S47" s="93">
        <v>0</v>
      </c>
      <c r="T47" s="93">
        <v>0</v>
      </c>
      <c r="U47" s="93">
        <v>0</v>
      </c>
      <c r="V47" s="94">
        <v>0</v>
      </c>
      <c r="W47" s="93">
        <v>0</v>
      </c>
      <c r="X47" s="129">
        <v>0</v>
      </c>
      <c r="Y47" s="139">
        <v>0</v>
      </c>
      <c r="Z47" s="95">
        <f t="shared" si="2"/>
        <v>1968000</v>
      </c>
    </row>
    <row r="48" spans="1:26" s="81" customFormat="1" ht="11.25" customHeight="1">
      <c r="A48" s="81" t="s">
        <v>145</v>
      </c>
      <c r="B48" s="203" t="s">
        <v>18</v>
      </c>
      <c r="C48" s="204"/>
      <c r="D48" s="92">
        <v>50000</v>
      </c>
      <c r="E48" s="93">
        <v>0</v>
      </c>
      <c r="F48" s="93">
        <v>0</v>
      </c>
      <c r="G48" s="93">
        <v>0</v>
      </c>
      <c r="H48" s="93">
        <v>0</v>
      </c>
      <c r="I48" s="93">
        <v>0</v>
      </c>
      <c r="J48" s="93">
        <v>105000</v>
      </c>
      <c r="K48" s="93">
        <v>105000</v>
      </c>
      <c r="L48" s="93">
        <v>20000</v>
      </c>
      <c r="M48" s="93">
        <v>200000</v>
      </c>
      <c r="N48" s="93">
        <v>0</v>
      </c>
      <c r="O48" s="93">
        <v>0</v>
      </c>
      <c r="P48" s="93">
        <v>0</v>
      </c>
      <c r="Q48" s="93">
        <v>0</v>
      </c>
      <c r="R48" s="93">
        <v>0</v>
      </c>
      <c r="S48" s="93">
        <v>0</v>
      </c>
      <c r="T48" s="93">
        <v>0</v>
      </c>
      <c r="U48" s="93">
        <v>0</v>
      </c>
      <c r="V48" s="94">
        <v>0</v>
      </c>
      <c r="W48" s="93">
        <v>250000</v>
      </c>
      <c r="X48" s="129">
        <v>0</v>
      </c>
      <c r="Y48" s="139">
        <v>100000</v>
      </c>
      <c r="Z48" s="95">
        <f t="shared" si="2"/>
        <v>830000</v>
      </c>
    </row>
    <row r="49" spans="1:26" s="81" customFormat="1" ht="11.25" customHeight="1">
      <c r="A49" s="81" t="s">
        <v>146</v>
      </c>
      <c r="B49" s="203" t="s">
        <v>19</v>
      </c>
      <c r="C49" s="204"/>
      <c r="D49" s="92">
        <v>0</v>
      </c>
      <c r="E49" s="93">
        <v>0</v>
      </c>
      <c r="F49" s="93">
        <v>0</v>
      </c>
      <c r="G49" s="93">
        <v>0</v>
      </c>
      <c r="H49" s="93">
        <v>0</v>
      </c>
      <c r="I49" s="93">
        <v>0</v>
      </c>
      <c r="J49" s="93">
        <v>0</v>
      </c>
      <c r="K49" s="93">
        <v>0</v>
      </c>
      <c r="L49" s="93">
        <v>0</v>
      </c>
      <c r="M49" s="93">
        <v>0</v>
      </c>
      <c r="N49" s="93">
        <v>0</v>
      </c>
      <c r="O49" s="93">
        <v>0</v>
      </c>
      <c r="P49" s="93">
        <v>0</v>
      </c>
      <c r="Q49" s="93">
        <v>0</v>
      </c>
      <c r="R49" s="93">
        <v>0</v>
      </c>
      <c r="S49" s="93">
        <v>0</v>
      </c>
      <c r="T49" s="93">
        <v>0</v>
      </c>
      <c r="U49" s="93">
        <v>0</v>
      </c>
      <c r="V49" s="94">
        <v>0</v>
      </c>
      <c r="W49" s="93">
        <v>0</v>
      </c>
      <c r="X49" s="129">
        <v>0</v>
      </c>
      <c r="Y49" s="139">
        <v>0</v>
      </c>
      <c r="Z49" s="95">
        <f t="shared" si="2"/>
        <v>0</v>
      </c>
    </row>
    <row r="50" spans="1:26" s="81" customFormat="1" ht="11.25" customHeight="1">
      <c r="A50" s="81" t="s">
        <v>147</v>
      </c>
      <c r="B50" s="205" t="s">
        <v>14</v>
      </c>
      <c r="C50" s="206"/>
      <c r="D50" s="96">
        <v>17</v>
      </c>
      <c r="E50" s="97">
        <v>2</v>
      </c>
      <c r="F50" s="97">
        <v>0</v>
      </c>
      <c r="G50" s="97">
        <v>2</v>
      </c>
      <c r="H50" s="97">
        <v>0</v>
      </c>
      <c r="I50" s="97">
        <v>0</v>
      </c>
      <c r="J50" s="97">
        <v>0</v>
      </c>
      <c r="K50" s="97">
        <v>0</v>
      </c>
      <c r="L50" s="97">
        <v>100</v>
      </c>
      <c r="M50" s="97">
        <v>12</v>
      </c>
      <c r="N50" s="97">
        <v>2</v>
      </c>
      <c r="O50" s="97">
        <v>0</v>
      </c>
      <c r="P50" s="97">
        <v>0</v>
      </c>
      <c r="Q50" s="97">
        <v>0</v>
      </c>
      <c r="R50" s="97">
        <v>92</v>
      </c>
      <c r="S50" s="97">
        <v>0</v>
      </c>
      <c r="T50" s="97">
        <v>0</v>
      </c>
      <c r="U50" s="97">
        <v>0</v>
      </c>
      <c r="V50" s="98">
        <v>3</v>
      </c>
      <c r="W50" s="97">
        <v>0</v>
      </c>
      <c r="X50" s="130">
        <v>0</v>
      </c>
      <c r="Y50" s="146">
        <v>0</v>
      </c>
      <c r="Z50" s="106">
        <f t="shared" si="2"/>
        <v>230</v>
      </c>
    </row>
    <row r="51" spans="1:26" s="81" customFormat="1" ht="11.25" customHeight="1">
      <c r="A51" s="81" t="s">
        <v>148</v>
      </c>
      <c r="B51" s="187" t="s">
        <v>33</v>
      </c>
      <c r="C51" s="188"/>
      <c r="D51" s="107">
        <v>1930570</v>
      </c>
      <c r="E51" s="108">
        <v>106066</v>
      </c>
      <c r="F51" s="108">
        <v>11879</v>
      </c>
      <c r="G51" s="108">
        <v>50370</v>
      </c>
      <c r="H51" s="108">
        <v>38344</v>
      </c>
      <c r="I51" s="108">
        <v>33067</v>
      </c>
      <c r="J51" s="108">
        <v>392239</v>
      </c>
      <c r="K51" s="108">
        <v>402990</v>
      </c>
      <c r="L51" s="108">
        <v>1850662</v>
      </c>
      <c r="M51" s="108">
        <v>931142</v>
      </c>
      <c r="N51" s="108">
        <v>244050</v>
      </c>
      <c r="O51" s="108">
        <v>58354</v>
      </c>
      <c r="P51" s="108">
        <v>29915</v>
      </c>
      <c r="Q51" s="108">
        <v>252700</v>
      </c>
      <c r="R51" s="108">
        <v>602100</v>
      </c>
      <c r="S51" s="108">
        <v>72169</v>
      </c>
      <c r="T51" s="108">
        <v>36269</v>
      </c>
      <c r="U51" s="108">
        <v>30565</v>
      </c>
      <c r="V51" s="109">
        <v>143008</v>
      </c>
      <c r="W51" s="108">
        <v>1008120</v>
      </c>
      <c r="X51" s="133">
        <v>1000</v>
      </c>
      <c r="Y51" s="147">
        <v>110000</v>
      </c>
      <c r="Z51" s="110">
        <f t="shared" si="2"/>
        <v>8335579</v>
      </c>
    </row>
    <row r="52" spans="1:26" s="81" customFormat="1" ht="11.25" customHeight="1">
      <c r="B52" s="81" t="s">
        <v>15</v>
      </c>
      <c r="D52" s="6"/>
      <c r="E52" s="6"/>
      <c r="F52" s="6"/>
      <c r="G52" s="6"/>
      <c r="H52" s="6"/>
      <c r="I52" s="6"/>
      <c r="J52" s="6"/>
      <c r="K52" s="6"/>
      <c r="L52" s="6"/>
      <c r="M52" s="6"/>
      <c r="N52" s="6"/>
      <c r="O52" s="6"/>
      <c r="P52" s="6"/>
      <c r="Q52" s="6"/>
      <c r="R52" s="6"/>
      <c r="S52" s="6"/>
      <c r="T52" s="6"/>
      <c r="U52" s="6"/>
      <c r="V52" s="6"/>
      <c r="W52" s="6"/>
      <c r="X52" s="6"/>
      <c r="Y52" s="6"/>
      <c r="Z52" s="6"/>
    </row>
    <row r="53" spans="1:26" s="81" customFormat="1" ht="11.25" customHeight="1">
      <c r="A53" s="81" t="s">
        <v>149</v>
      </c>
      <c r="B53" s="201" t="s">
        <v>150</v>
      </c>
      <c r="C53" s="202"/>
      <c r="D53" s="99">
        <v>0</v>
      </c>
      <c r="E53" s="100">
        <v>0</v>
      </c>
      <c r="F53" s="100">
        <v>0</v>
      </c>
      <c r="G53" s="100">
        <v>0</v>
      </c>
      <c r="H53" s="100">
        <v>0</v>
      </c>
      <c r="I53" s="100">
        <v>0</v>
      </c>
      <c r="J53" s="100">
        <v>0</v>
      </c>
      <c r="K53" s="100">
        <v>0</v>
      </c>
      <c r="L53" s="100">
        <v>0</v>
      </c>
      <c r="M53" s="100">
        <v>20000</v>
      </c>
      <c r="N53" s="100">
        <v>0</v>
      </c>
      <c r="O53" s="100">
        <v>0</v>
      </c>
      <c r="P53" s="100">
        <v>0</v>
      </c>
      <c r="Q53" s="100">
        <v>5000</v>
      </c>
      <c r="R53" s="100">
        <v>15000</v>
      </c>
      <c r="S53" s="100">
        <v>0</v>
      </c>
      <c r="T53" s="100">
        <v>0</v>
      </c>
      <c r="U53" s="100">
        <v>0</v>
      </c>
      <c r="V53" s="101">
        <v>0</v>
      </c>
      <c r="W53" s="100">
        <v>205000</v>
      </c>
      <c r="X53" s="131">
        <v>0</v>
      </c>
      <c r="Y53" s="135">
        <v>50000</v>
      </c>
      <c r="Z53" s="144">
        <f>SUM(D53:Y53)</f>
        <v>295000</v>
      </c>
    </row>
    <row r="54" spans="1:26" s="81" customFormat="1" ht="11.25" customHeight="1">
      <c r="A54" s="81" t="s">
        <v>151</v>
      </c>
      <c r="B54" s="203" t="s">
        <v>13</v>
      </c>
      <c r="C54" s="204"/>
      <c r="D54" s="92">
        <v>170000</v>
      </c>
      <c r="E54" s="93">
        <v>0</v>
      </c>
      <c r="F54" s="93">
        <v>0</v>
      </c>
      <c r="G54" s="93">
        <v>0</v>
      </c>
      <c r="H54" s="93">
        <v>0</v>
      </c>
      <c r="I54" s="93">
        <v>0</v>
      </c>
      <c r="J54" s="93">
        <v>0</v>
      </c>
      <c r="K54" s="93">
        <v>0</v>
      </c>
      <c r="L54" s="93">
        <v>0</v>
      </c>
      <c r="M54" s="93">
        <v>200000</v>
      </c>
      <c r="N54" s="93">
        <v>0</v>
      </c>
      <c r="O54" s="93">
        <v>0</v>
      </c>
      <c r="P54" s="93">
        <v>0</v>
      </c>
      <c r="Q54" s="93">
        <v>0</v>
      </c>
      <c r="R54" s="93">
        <v>100000</v>
      </c>
      <c r="S54" s="93">
        <v>0</v>
      </c>
      <c r="T54" s="93">
        <v>0</v>
      </c>
      <c r="U54" s="93">
        <v>0</v>
      </c>
      <c r="V54" s="94">
        <v>0</v>
      </c>
      <c r="W54" s="93">
        <v>0</v>
      </c>
      <c r="X54" s="129">
        <v>0</v>
      </c>
      <c r="Y54" s="139">
        <v>25000</v>
      </c>
      <c r="Z54" s="95">
        <f t="shared" ref="Z54:Z63" si="3">SUM(D54:Y54)</f>
        <v>495000</v>
      </c>
    </row>
    <row r="55" spans="1:26" s="81" customFormat="1" ht="11.25" customHeight="1">
      <c r="A55" s="81" t="s">
        <v>152</v>
      </c>
      <c r="B55" s="203" t="s">
        <v>4</v>
      </c>
      <c r="C55" s="204"/>
      <c r="D55" s="92">
        <v>50000</v>
      </c>
      <c r="E55" s="93">
        <v>0</v>
      </c>
      <c r="F55" s="93">
        <v>0</v>
      </c>
      <c r="G55" s="93">
        <v>0</v>
      </c>
      <c r="H55" s="93">
        <v>0</v>
      </c>
      <c r="I55" s="93">
        <v>0</v>
      </c>
      <c r="J55" s="93">
        <v>0</v>
      </c>
      <c r="K55" s="93">
        <v>0</v>
      </c>
      <c r="L55" s="93">
        <v>290000</v>
      </c>
      <c r="M55" s="93">
        <v>50000</v>
      </c>
      <c r="N55" s="93">
        <v>0</v>
      </c>
      <c r="O55" s="93">
        <v>0</v>
      </c>
      <c r="P55" s="93">
        <v>0</v>
      </c>
      <c r="Q55" s="93">
        <v>0</v>
      </c>
      <c r="R55" s="93">
        <v>0</v>
      </c>
      <c r="S55" s="93">
        <v>10000</v>
      </c>
      <c r="T55" s="93">
        <v>0</v>
      </c>
      <c r="U55" s="93">
        <v>0</v>
      </c>
      <c r="V55" s="94">
        <v>0</v>
      </c>
      <c r="W55" s="93">
        <v>0</v>
      </c>
      <c r="X55" s="129">
        <v>0</v>
      </c>
      <c r="Y55" s="139">
        <v>0</v>
      </c>
      <c r="Z55" s="95">
        <f t="shared" si="3"/>
        <v>400000</v>
      </c>
    </row>
    <row r="56" spans="1:26" s="81" customFormat="1" ht="11.25" customHeight="1">
      <c r="A56" s="81" t="s">
        <v>153</v>
      </c>
      <c r="B56" s="203" t="s">
        <v>5</v>
      </c>
      <c r="C56" s="204"/>
      <c r="D56" s="92">
        <v>60000</v>
      </c>
      <c r="E56" s="93">
        <v>0</v>
      </c>
      <c r="F56" s="93">
        <v>0</v>
      </c>
      <c r="G56" s="93">
        <v>0</v>
      </c>
      <c r="H56" s="93">
        <v>0</v>
      </c>
      <c r="I56" s="93">
        <v>0</v>
      </c>
      <c r="J56" s="93">
        <v>0</v>
      </c>
      <c r="K56" s="93">
        <v>0</v>
      </c>
      <c r="L56" s="93">
        <v>0</v>
      </c>
      <c r="M56" s="93">
        <v>50000</v>
      </c>
      <c r="N56" s="93">
        <v>25000</v>
      </c>
      <c r="O56" s="93">
        <v>0</v>
      </c>
      <c r="P56" s="93">
        <v>0</v>
      </c>
      <c r="Q56" s="93">
        <v>0</v>
      </c>
      <c r="R56" s="93">
        <v>250000</v>
      </c>
      <c r="S56" s="93">
        <v>0</v>
      </c>
      <c r="T56" s="93">
        <v>0</v>
      </c>
      <c r="U56" s="93">
        <v>0</v>
      </c>
      <c r="V56" s="94">
        <v>0</v>
      </c>
      <c r="W56" s="93">
        <v>0</v>
      </c>
      <c r="X56" s="129">
        <v>0</v>
      </c>
      <c r="Y56" s="139">
        <v>0</v>
      </c>
      <c r="Z56" s="95">
        <f t="shared" si="3"/>
        <v>385000</v>
      </c>
    </row>
    <row r="57" spans="1:26" s="81" customFormat="1" ht="11.25" customHeight="1">
      <c r="A57" s="81" t="s">
        <v>154</v>
      </c>
      <c r="B57" s="203" t="s">
        <v>6</v>
      </c>
      <c r="C57" s="204"/>
      <c r="D57" s="92">
        <v>650000</v>
      </c>
      <c r="E57" s="93">
        <v>3000</v>
      </c>
      <c r="F57" s="93">
        <v>9000</v>
      </c>
      <c r="G57" s="93">
        <v>5000</v>
      </c>
      <c r="H57" s="93">
        <v>5000</v>
      </c>
      <c r="I57" s="93">
        <v>0</v>
      </c>
      <c r="J57" s="93">
        <v>10000</v>
      </c>
      <c r="K57" s="93">
        <v>10000</v>
      </c>
      <c r="L57" s="93">
        <v>1430662</v>
      </c>
      <c r="M57" s="93">
        <v>40000</v>
      </c>
      <c r="N57" s="93">
        <v>10000</v>
      </c>
      <c r="O57" s="93">
        <v>9000</v>
      </c>
      <c r="P57" s="93">
        <v>9000</v>
      </c>
      <c r="Q57" s="93">
        <v>1000</v>
      </c>
      <c r="R57" s="93">
        <v>50000</v>
      </c>
      <c r="S57" s="93">
        <v>5000</v>
      </c>
      <c r="T57" s="93">
        <v>0</v>
      </c>
      <c r="U57" s="93">
        <v>5000</v>
      </c>
      <c r="V57" s="94">
        <v>5000</v>
      </c>
      <c r="W57" s="93">
        <v>7000</v>
      </c>
      <c r="X57" s="129">
        <v>0</v>
      </c>
      <c r="Y57" s="139">
        <v>5000</v>
      </c>
      <c r="Z57" s="95">
        <f t="shared" si="3"/>
        <v>2268662</v>
      </c>
    </row>
    <row r="58" spans="1:26" s="81" customFormat="1" ht="11.25" customHeight="1">
      <c r="A58" s="81" t="s">
        <v>155</v>
      </c>
      <c r="B58" s="203" t="s">
        <v>7</v>
      </c>
      <c r="C58" s="204"/>
      <c r="D58" s="92">
        <v>150000</v>
      </c>
      <c r="E58" s="93">
        <v>5000</v>
      </c>
      <c r="F58" s="93">
        <v>2000</v>
      </c>
      <c r="G58" s="93">
        <v>5000</v>
      </c>
      <c r="H58" s="93">
        <v>5000</v>
      </c>
      <c r="I58" s="93">
        <v>3000</v>
      </c>
      <c r="J58" s="93">
        <v>20000</v>
      </c>
      <c r="K58" s="93">
        <v>20000</v>
      </c>
      <c r="L58" s="93">
        <v>5000</v>
      </c>
      <c r="M58" s="93">
        <v>10000</v>
      </c>
      <c r="N58" s="93">
        <v>1320</v>
      </c>
      <c r="O58" s="93">
        <v>1000</v>
      </c>
      <c r="P58" s="93">
        <v>1000</v>
      </c>
      <c r="Q58" s="93">
        <v>5000</v>
      </c>
      <c r="R58" s="93">
        <v>40000</v>
      </c>
      <c r="S58" s="93">
        <v>5000</v>
      </c>
      <c r="T58" s="93">
        <v>2000</v>
      </c>
      <c r="U58" s="93">
        <v>5000</v>
      </c>
      <c r="V58" s="94">
        <v>5000</v>
      </c>
      <c r="W58" s="93">
        <v>7000</v>
      </c>
      <c r="X58" s="129">
        <v>1000</v>
      </c>
      <c r="Y58" s="139">
        <v>5000</v>
      </c>
      <c r="Z58" s="95">
        <f t="shared" si="3"/>
        <v>303320</v>
      </c>
    </row>
    <row r="59" spans="1:26" s="81" customFormat="1" ht="11.25" customHeight="1">
      <c r="A59" s="81" t="s">
        <v>156</v>
      </c>
      <c r="B59" s="203" t="s">
        <v>8</v>
      </c>
      <c r="C59" s="204"/>
      <c r="D59" s="92">
        <v>200000</v>
      </c>
      <c r="E59" s="93">
        <v>0</v>
      </c>
      <c r="F59" s="93">
        <v>0</v>
      </c>
      <c r="G59" s="93">
        <v>0</v>
      </c>
      <c r="H59" s="93">
        <v>0</v>
      </c>
      <c r="I59" s="93">
        <v>0</v>
      </c>
      <c r="J59" s="93">
        <v>0</v>
      </c>
      <c r="K59" s="93">
        <v>0</v>
      </c>
      <c r="L59" s="93">
        <v>115000</v>
      </c>
      <c r="M59" s="93">
        <v>100000</v>
      </c>
      <c r="N59" s="93">
        <v>0</v>
      </c>
      <c r="O59" s="93">
        <v>0</v>
      </c>
      <c r="P59" s="93">
        <v>0</v>
      </c>
      <c r="Q59" s="93">
        <v>0</v>
      </c>
      <c r="R59" s="93">
        <v>100000</v>
      </c>
      <c r="S59" s="93">
        <v>5000</v>
      </c>
      <c r="T59" s="93">
        <v>0</v>
      </c>
      <c r="U59" s="93">
        <v>0</v>
      </c>
      <c r="V59" s="94">
        <v>0</v>
      </c>
      <c r="W59" s="93">
        <v>3000</v>
      </c>
      <c r="X59" s="129">
        <v>0</v>
      </c>
      <c r="Y59" s="139">
        <v>0</v>
      </c>
      <c r="Z59" s="95">
        <f t="shared" si="3"/>
        <v>523000</v>
      </c>
    </row>
    <row r="60" spans="1:26" s="81" customFormat="1" ht="11.25" customHeight="1">
      <c r="A60" s="81" t="s">
        <v>157</v>
      </c>
      <c r="B60" s="203" t="s">
        <v>9</v>
      </c>
      <c r="C60" s="204"/>
      <c r="D60" s="92">
        <v>200000</v>
      </c>
      <c r="E60" s="93">
        <v>0</v>
      </c>
      <c r="F60" s="93">
        <v>0</v>
      </c>
      <c r="G60" s="93">
        <v>0</v>
      </c>
      <c r="H60" s="93">
        <v>0</v>
      </c>
      <c r="I60" s="93">
        <v>0</v>
      </c>
      <c r="J60" s="93">
        <v>0</v>
      </c>
      <c r="K60" s="93">
        <v>0</v>
      </c>
      <c r="L60" s="93">
        <v>0</v>
      </c>
      <c r="M60" s="93">
        <v>100000</v>
      </c>
      <c r="N60" s="93">
        <v>0</v>
      </c>
      <c r="O60" s="93">
        <v>0</v>
      </c>
      <c r="P60" s="93">
        <v>0</v>
      </c>
      <c r="Q60" s="93">
        <v>0</v>
      </c>
      <c r="R60" s="93">
        <v>0</v>
      </c>
      <c r="S60" s="93">
        <v>0</v>
      </c>
      <c r="T60" s="93">
        <v>0</v>
      </c>
      <c r="U60" s="93">
        <v>0</v>
      </c>
      <c r="V60" s="94">
        <v>0</v>
      </c>
      <c r="W60" s="93">
        <v>0</v>
      </c>
      <c r="X60" s="129">
        <v>0</v>
      </c>
      <c r="Y60" s="139">
        <v>0</v>
      </c>
      <c r="Z60" s="95">
        <f t="shared" si="3"/>
        <v>300000</v>
      </c>
    </row>
    <row r="61" spans="1:26" s="81" customFormat="1" ht="11.25" customHeight="1">
      <c r="A61" s="81" t="s">
        <v>158</v>
      </c>
      <c r="B61" s="203" t="s">
        <v>10</v>
      </c>
      <c r="C61" s="204"/>
      <c r="D61" s="92">
        <v>75000</v>
      </c>
      <c r="E61" s="93">
        <v>0</v>
      </c>
      <c r="F61" s="93">
        <v>0</v>
      </c>
      <c r="G61" s="93">
        <v>0</v>
      </c>
      <c r="H61" s="93">
        <v>10000</v>
      </c>
      <c r="I61" s="93">
        <v>2000</v>
      </c>
      <c r="J61" s="93">
        <v>6000</v>
      </c>
      <c r="K61" s="93">
        <v>20000</v>
      </c>
      <c r="L61" s="93">
        <v>15000</v>
      </c>
      <c r="M61" s="93">
        <v>40000</v>
      </c>
      <c r="N61" s="93">
        <v>30000</v>
      </c>
      <c r="O61" s="93">
        <v>30000</v>
      </c>
      <c r="P61" s="93">
        <v>15000</v>
      </c>
      <c r="Q61" s="93">
        <v>30000</v>
      </c>
      <c r="R61" s="93">
        <v>25000</v>
      </c>
      <c r="S61" s="93">
        <v>25000</v>
      </c>
      <c r="T61" s="93">
        <v>24000</v>
      </c>
      <c r="U61" s="93">
        <v>0</v>
      </c>
      <c r="V61" s="94">
        <v>0</v>
      </c>
      <c r="W61" s="93">
        <v>0</v>
      </c>
      <c r="X61" s="129">
        <v>0</v>
      </c>
      <c r="Y61" s="139">
        <v>0</v>
      </c>
      <c r="Z61" s="95">
        <f t="shared" si="3"/>
        <v>347000</v>
      </c>
    </row>
    <row r="62" spans="1:26" s="81" customFormat="1" ht="11.25" customHeight="1">
      <c r="A62" s="81" t="s">
        <v>159</v>
      </c>
      <c r="B62" s="205" t="s">
        <v>11</v>
      </c>
      <c r="C62" s="206"/>
      <c r="D62" s="96">
        <v>375570</v>
      </c>
      <c r="E62" s="97">
        <v>98066</v>
      </c>
      <c r="F62" s="97">
        <v>879</v>
      </c>
      <c r="G62" s="97">
        <v>40370</v>
      </c>
      <c r="H62" s="97">
        <v>18344</v>
      </c>
      <c r="I62" s="97">
        <v>28067</v>
      </c>
      <c r="J62" s="97">
        <v>356239</v>
      </c>
      <c r="K62" s="97">
        <v>352990</v>
      </c>
      <c r="L62" s="97">
        <v>0</v>
      </c>
      <c r="M62" s="97">
        <v>321142</v>
      </c>
      <c r="N62" s="97">
        <v>177730</v>
      </c>
      <c r="O62" s="97">
        <v>18354</v>
      </c>
      <c r="P62" s="97">
        <v>4915</v>
      </c>
      <c r="Q62" s="97">
        <v>211700</v>
      </c>
      <c r="R62" s="97">
        <v>22100</v>
      </c>
      <c r="S62" s="97">
        <v>22169</v>
      </c>
      <c r="T62" s="97">
        <v>10269</v>
      </c>
      <c r="U62" s="97">
        <v>20565</v>
      </c>
      <c r="V62" s="98">
        <v>133008</v>
      </c>
      <c r="W62" s="97">
        <v>786120</v>
      </c>
      <c r="X62" s="130">
        <v>0</v>
      </c>
      <c r="Y62" s="146">
        <v>25000</v>
      </c>
      <c r="Z62" s="120">
        <f t="shared" si="3"/>
        <v>3023597</v>
      </c>
    </row>
    <row r="63" spans="1:26" s="81" customFormat="1" ht="11.25" customHeight="1">
      <c r="A63" s="81" t="s">
        <v>160</v>
      </c>
      <c r="B63" s="187" t="s">
        <v>33</v>
      </c>
      <c r="C63" s="188"/>
      <c r="D63" s="107">
        <v>1930570</v>
      </c>
      <c r="E63" s="108">
        <v>106066</v>
      </c>
      <c r="F63" s="108">
        <v>11879</v>
      </c>
      <c r="G63" s="108">
        <v>50370</v>
      </c>
      <c r="H63" s="108">
        <v>38344</v>
      </c>
      <c r="I63" s="108">
        <v>33067</v>
      </c>
      <c r="J63" s="108">
        <v>392239</v>
      </c>
      <c r="K63" s="108">
        <v>402990</v>
      </c>
      <c r="L63" s="108">
        <v>1855662</v>
      </c>
      <c r="M63" s="108">
        <v>931142</v>
      </c>
      <c r="N63" s="108">
        <v>244050</v>
      </c>
      <c r="O63" s="108">
        <v>58354</v>
      </c>
      <c r="P63" s="108">
        <v>29915</v>
      </c>
      <c r="Q63" s="108">
        <v>252700</v>
      </c>
      <c r="R63" s="108">
        <v>602100</v>
      </c>
      <c r="S63" s="108">
        <v>72169</v>
      </c>
      <c r="T63" s="108">
        <v>36269</v>
      </c>
      <c r="U63" s="108">
        <v>30565</v>
      </c>
      <c r="V63" s="109">
        <v>143008</v>
      </c>
      <c r="W63" s="108">
        <v>1008120</v>
      </c>
      <c r="X63" s="133">
        <v>1000</v>
      </c>
      <c r="Y63" s="147">
        <v>11000</v>
      </c>
      <c r="Z63" s="114">
        <f t="shared" si="3"/>
        <v>8241579</v>
      </c>
    </row>
    <row r="64" spans="1:26" s="81" customFormat="1" ht="3" customHeight="1">
      <c r="B64" s="116"/>
      <c r="C64" s="116"/>
      <c r="D64" s="117"/>
      <c r="E64" s="117"/>
      <c r="F64" s="117"/>
      <c r="G64" s="117"/>
      <c r="H64" s="117"/>
      <c r="I64" s="117"/>
      <c r="J64" s="117"/>
      <c r="K64" s="117"/>
      <c r="L64" s="117"/>
      <c r="M64" s="117"/>
      <c r="N64" s="117"/>
      <c r="O64" s="117"/>
      <c r="P64" s="117"/>
      <c r="Q64" s="117"/>
      <c r="R64" s="117"/>
      <c r="S64" s="117"/>
      <c r="T64" s="117"/>
      <c r="U64" s="117"/>
      <c r="V64" s="117"/>
      <c r="W64" s="117"/>
      <c r="X64" s="117"/>
      <c r="Y64" s="117"/>
      <c r="Z64" s="117"/>
    </row>
    <row r="65" spans="1:27" s="5" customFormat="1" ht="11.25" customHeight="1">
      <c r="B65" s="22" t="s">
        <v>161</v>
      </c>
      <c r="C65" s="22"/>
      <c r="D65" s="23"/>
      <c r="E65" s="23"/>
      <c r="F65" s="23"/>
      <c r="G65" s="23"/>
      <c r="H65" s="23"/>
      <c r="I65" s="23"/>
      <c r="J65" s="23"/>
      <c r="K65" s="23"/>
      <c r="L65" s="23"/>
      <c r="M65" s="23"/>
      <c r="N65" s="23"/>
      <c r="O65" s="23"/>
      <c r="P65" s="23"/>
      <c r="Q65" s="23"/>
      <c r="R65" s="23"/>
      <c r="S65" s="23"/>
      <c r="T65" s="23"/>
      <c r="U65" s="23"/>
      <c r="V65" s="23"/>
      <c r="W65" s="23"/>
      <c r="X65" s="23"/>
      <c r="Y65" s="23"/>
      <c r="Z65" s="23"/>
    </row>
    <row r="66" spans="1:27" s="81" customFormat="1" ht="11.25" customHeight="1">
      <c r="A66" s="81" t="s">
        <v>162</v>
      </c>
      <c r="B66" s="199" t="s">
        <v>62</v>
      </c>
      <c r="C66" s="200"/>
      <c r="D66" s="107">
        <v>1200042</v>
      </c>
      <c r="E66" s="108">
        <v>0</v>
      </c>
      <c r="F66" s="108">
        <v>0</v>
      </c>
      <c r="G66" s="108">
        <v>137233</v>
      </c>
      <c r="H66" s="108">
        <v>0</v>
      </c>
      <c r="I66" s="108">
        <v>0</v>
      </c>
      <c r="J66" s="108">
        <v>0</v>
      </c>
      <c r="K66" s="108">
        <v>0</v>
      </c>
      <c r="L66" s="108">
        <v>0</v>
      </c>
      <c r="M66" s="108">
        <v>700000</v>
      </c>
      <c r="N66" s="108">
        <v>149071</v>
      </c>
      <c r="O66" s="108">
        <v>0</v>
      </c>
      <c r="P66" s="108">
        <v>0</v>
      </c>
      <c r="Q66" s="108">
        <v>0</v>
      </c>
      <c r="R66" s="108">
        <v>0</v>
      </c>
      <c r="S66" s="108">
        <v>0</v>
      </c>
      <c r="T66" s="108">
        <v>11399</v>
      </c>
      <c r="U66" s="108">
        <v>0</v>
      </c>
      <c r="V66" s="109">
        <v>0</v>
      </c>
      <c r="W66" s="108">
        <v>0</v>
      </c>
      <c r="X66" s="115">
        <v>0</v>
      </c>
      <c r="Y66" s="115">
        <v>0</v>
      </c>
      <c r="Z66" s="115">
        <f>SUM(D66:Y66)</f>
        <v>2197745</v>
      </c>
    </row>
    <row r="67" spans="1:27" s="81" customFormat="1" ht="3" customHeight="1">
      <c r="B67" s="210"/>
      <c r="C67" s="210"/>
      <c r="D67" s="117"/>
      <c r="E67" s="117"/>
      <c r="F67" s="117"/>
      <c r="G67" s="117"/>
      <c r="H67" s="117"/>
      <c r="I67" s="117"/>
      <c r="J67" s="117"/>
      <c r="K67" s="117"/>
      <c r="L67" s="117"/>
      <c r="M67" s="117"/>
      <c r="N67" s="117"/>
      <c r="O67" s="117"/>
      <c r="P67" s="117"/>
      <c r="Q67" s="117"/>
      <c r="R67" s="117"/>
      <c r="S67" s="117"/>
      <c r="T67" s="117"/>
      <c r="U67" s="117"/>
      <c r="V67" s="117"/>
      <c r="W67" s="117"/>
      <c r="X67" s="117"/>
      <c r="Y67" s="117"/>
      <c r="Z67" s="117"/>
    </row>
    <row r="68" spans="1:27" s="5" customFormat="1" ht="11.25" customHeight="1">
      <c r="B68" s="5" t="s">
        <v>163</v>
      </c>
      <c r="D68" s="118"/>
      <c r="E68" s="118"/>
      <c r="F68" s="118"/>
      <c r="G68" s="118"/>
      <c r="H68" s="118"/>
      <c r="I68" s="118"/>
      <c r="J68" s="118"/>
      <c r="K68" s="118"/>
      <c r="L68" s="118"/>
      <c r="M68" s="118"/>
      <c r="N68" s="118"/>
      <c r="O68" s="118"/>
      <c r="P68" s="118"/>
      <c r="Q68" s="118"/>
      <c r="R68" s="118"/>
      <c r="S68" s="118"/>
      <c r="T68" s="118"/>
      <c r="U68" s="118"/>
      <c r="V68" s="118"/>
      <c r="W68" s="118"/>
      <c r="X68" s="118"/>
      <c r="Y68" s="118"/>
      <c r="Z68" s="118"/>
    </row>
    <row r="69" spans="1:27" s="81" customFormat="1" ht="10.5" customHeight="1">
      <c r="A69" s="81" t="s">
        <v>164</v>
      </c>
      <c r="B69" s="211" t="s">
        <v>165</v>
      </c>
      <c r="C69" s="78" t="s">
        <v>166</v>
      </c>
      <c r="D69" s="99">
        <v>2490000</v>
      </c>
      <c r="E69" s="100">
        <v>272300</v>
      </c>
      <c r="F69" s="100">
        <v>695000</v>
      </c>
      <c r="G69" s="100">
        <v>194000</v>
      </c>
      <c r="H69" s="100">
        <v>490000</v>
      </c>
      <c r="I69" s="100">
        <v>309500</v>
      </c>
      <c r="J69" s="100">
        <v>1620000</v>
      </c>
      <c r="K69" s="100">
        <v>1345000</v>
      </c>
      <c r="L69" s="100">
        <v>1180000</v>
      </c>
      <c r="M69" s="100">
        <v>200000</v>
      </c>
      <c r="N69" s="100">
        <v>166000</v>
      </c>
      <c r="O69" s="100">
        <v>50000</v>
      </c>
      <c r="P69" s="100">
        <v>152800</v>
      </c>
      <c r="Q69" s="100">
        <v>73000</v>
      </c>
      <c r="R69" s="100">
        <v>305000</v>
      </c>
      <c r="S69" s="100">
        <v>688100</v>
      </c>
      <c r="T69" s="100">
        <v>560000</v>
      </c>
      <c r="U69" s="100">
        <v>428000</v>
      </c>
      <c r="V69" s="101">
        <v>624000</v>
      </c>
      <c r="W69" s="100">
        <v>210000</v>
      </c>
      <c r="X69" s="131">
        <v>357280</v>
      </c>
      <c r="Y69" s="135">
        <v>160000</v>
      </c>
      <c r="Z69" s="144">
        <f>SUM(D69:Y69)</f>
        <v>12569980</v>
      </c>
    </row>
    <row r="70" spans="1:27" s="81" customFormat="1" ht="10.5" customHeight="1">
      <c r="A70" s="81" t="s">
        <v>167</v>
      </c>
      <c r="B70" s="212"/>
      <c r="C70" s="119" t="s">
        <v>168</v>
      </c>
      <c r="D70" s="88">
        <v>330000</v>
      </c>
      <c r="E70" s="89">
        <v>40000</v>
      </c>
      <c r="F70" s="89">
        <v>125000</v>
      </c>
      <c r="G70" s="89">
        <v>0</v>
      </c>
      <c r="H70" s="89">
        <v>0</v>
      </c>
      <c r="I70" s="89">
        <v>0</v>
      </c>
      <c r="J70" s="89">
        <v>150000</v>
      </c>
      <c r="K70" s="89">
        <v>150000</v>
      </c>
      <c r="L70" s="89">
        <v>130000</v>
      </c>
      <c r="M70" s="89">
        <v>120000</v>
      </c>
      <c r="N70" s="89">
        <v>45000</v>
      </c>
      <c r="O70" s="89">
        <v>100000</v>
      </c>
      <c r="P70" s="89">
        <v>50000</v>
      </c>
      <c r="Q70" s="89">
        <v>15000</v>
      </c>
      <c r="R70" s="89">
        <v>200000</v>
      </c>
      <c r="S70" s="89">
        <v>245800</v>
      </c>
      <c r="T70" s="89">
        <v>250000</v>
      </c>
      <c r="U70" s="89">
        <v>0</v>
      </c>
      <c r="V70" s="90">
        <v>20000</v>
      </c>
      <c r="W70" s="89">
        <v>10000</v>
      </c>
      <c r="X70" s="128">
        <v>135000</v>
      </c>
      <c r="Y70" s="136">
        <v>0</v>
      </c>
      <c r="Z70" s="95">
        <f t="shared" ref="Z70:Z75" si="4">SUM(D70:Y70)</f>
        <v>2115800</v>
      </c>
    </row>
    <row r="71" spans="1:27" s="81" customFormat="1" ht="10.5" customHeight="1">
      <c r="A71" s="81" t="s">
        <v>169</v>
      </c>
      <c r="B71" s="213"/>
      <c r="C71" s="119" t="s">
        <v>99</v>
      </c>
      <c r="D71" s="88">
        <v>85000</v>
      </c>
      <c r="E71" s="89">
        <v>8000</v>
      </c>
      <c r="F71" s="89">
        <v>10000</v>
      </c>
      <c r="G71" s="89">
        <v>10000</v>
      </c>
      <c r="H71" s="89">
        <v>20000</v>
      </c>
      <c r="I71" s="89">
        <v>5000</v>
      </c>
      <c r="J71" s="89">
        <v>16000</v>
      </c>
      <c r="K71" s="89">
        <v>30000</v>
      </c>
      <c r="L71" s="89">
        <v>25000</v>
      </c>
      <c r="M71" s="89">
        <v>50000</v>
      </c>
      <c r="N71" s="89">
        <v>40000</v>
      </c>
      <c r="O71" s="89">
        <v>40000</v>
      </c>
      <c r="P71" s="89">
        <v>25000</v>
      </c>
      <c r="Q71" s="89">
        <v>36000</v>
      </c>
      <c r="R71" s="89">
        <v>35000</v>
      </c>
      <c r="S71" s="89">
        <v>35000</v>
      </c>
      <c r="T71" s="89">
        <v>26000</v>
      </c>
      <c r="U71" s="89">
        <v>10000</v>
      </c>
      <c r="V71" s="90">
        <v>10000</v>
      </c>
      <c r="W71" s="89">
        <v>5000</v>
      </c>
      <c r="X71" s="128">
        <v>1000</v>
      </c>
      <c r="Y71" s="136">
        <v>10000</v>
      </c>
      <c r="Z71" s="95">
        <f t="shared" si="4"/>
        <v>532000</v>
      </c>
    </row>
    <row r="72" spans="1:27" s="81" customFormat="1" ht="10.5" customHeight="1">
      <c r="A72" s="81" t="s">
        <v>170</v>
      </c>
      <c r="B72" s="214" t="s">
        <v>171</v>
      </c>
      <c r="C72" s="119" t="s">
        <v>166</v>
      </c>
      <c r="D72" s="88">
        <v>2790000</v>
      </c>
      <c r="E72" s="89">
        <v>297000</v>
      </c>
      <c r="F72" s="89">
        <v>685000</v>
      </c>
      <c r="G72" s="89">
        <v>114600</v>
      </c>
      <c r="H72" s="89">
        <v>490000</v>
      </c>
      <c r="I72" s="89">
        <v>309500</v>
      </c>
      <c r="J72" s="89">
        <v>1360000</v>
      </c>
      <c r="K72" s="89">
        <v>1110000</v>
      </c>
      <c r="L72" s="89">
        <v>670000</v>
      </c>
      <c r="M72" s="89">
        <v>270000</v>
      </c>
      <c r="N72" s="89">
        <v>163000</v>
      </c>
      <c r="O72" s="89">
        <v>20000</v>
      </c>
      <c r="P72" s="89">
        <v>142800</v>
      </c>
      <c r="Q72" s="89">
        <v>76000</v>
      </c>
      <c r="R72" s="89">
        <v>305000</v>
      </c>
      <c r="S72" s="89">
        <v>611400</v>
      </c>
      <c r="T72" s="89">
        <v>560000</v>
      </c>
      <c r="U72" s="89">
        <v>438000</v>
      </c>
      <c r="V72" s="90">
        <v>588000</v>
      </c>
      <c r="W72" s="89">
        <v>210000</v>
      </c>
      <c r="X72" s="128">
        <v>507420</v>
      </c>
      <c r="Y72" s="136">
        <v>0</v>
      </c>
      <c r="Z72" s="95">
        <f t="shared" si="4"/>
        <v>11717720</v>
      </c>
    </row>
    <row r="73" spans="1:27" s="81" customFormat="1" ht="10.5" customHeight="1">
      <c r="A73" s="81" t="s">
        <v>172</v>
      </c>
      <c r="B73" s="212"/>
      <c r="C73" s="119" t="s">
        <v>168</v>
      </c>
      <c r="D73" s="88">
        <v>200000</v>
      </c>
      <c r="E73" s="89">
        <v>40000</v>
      </c>
      <c r="F73" s="89">
        <v>135000</v>
      </c>
      <c r="G73" s="89">
        <v>0</v>
      </c>
      <c r="H73" s="89">
        <v>0</v>
      </c>
      <c r="I73" s="89">
        <v>0</v>
      </c>
      <c r="J73" s="89">
        <v>100000</v>
      </c>
      <c r="K73" s="89">
        <v>100000</v>
      </c>
      <c r="L73" s="89">
        <v>120000</v>
      </c>
      <c r="M73" s="89">
        <v>100000</v>
      </c>
      <c r="N73" s="89">
        <v>10000</v>
      </c>
      <c r="O73" s="89">
        <v>70000</v>
      </c>
      <c r="P73" s="89">
        <v>0</v>
      </c>
      <c r="Q73" s="89">
        <v>15000</v>
      </c>
      <c r="R73" s="89">
        <v>150000</v>
      </c>
      <c r="S73" s="89">
        <v>150000</v>
      </c>
      <c r="T73" s="89">
        <v>134000</v>
      </c>
      <c r="U73" s="89">
        <v>0</v>
      </c>
      <c r="V73" s="90">
        <v>20000</v>
      </c>
      <c r="W73" s="89">
        <v>0</v>
      </c>
      <c r="X73" s="128">
        <v>20000</v>
      </c>
      <c r="Y73" s="136">
        <v>0</v>
      </c>
      <c r="Z73" s="95">
        <f t="shared" si="4"/>
        <v>1364000</v>
      </c>
    </row>
    <row r="74" spans="1:27" s="81" customFormat="1" ht="10.5" customHeight="1">
      <c r="A74" s="81" t="s">
        <v>173</v>
      </c>
      <c r="B74" s="212"/>
      <c r="C74" s="82" t="s">
        <v>99</v>
      </c>
      <c r="D74" s="96">
        <v>85000</v>
      </c>
      <c r="E74" s="97">
        <v>8000</v>
      </c>
      <c r="F74" s="97">
        <v>10000</v>
      </c>
      <c r="G74" s="97">
        <v>10000</v>
      </c>
      <c r="H74" s="97">
        <v>20000</v>
      </c>
      <c r="I74" s="97">
        <v>5000</v>
      </c>
      <c r="J74" s="97">
        <v>16000</v>
      </c>
      <c r="K74" s="97">
        <v>30000</v>
      </c>
      <c r="L74" s="97">
        <v>25000</v>
      </c>
      <c r="M74" s="97">
        <v>50000</v>
      </c>
      <c r="N74" s="97">
        <v>35000</v>
      </c>
      <c r="O74" s="97">
        <v>40000</v>
      </c>
      <c r="P74" s="97">
        <v>20000</v>
      </c>
      <c r="Q74" s="97">
        <v>36000</v>
      </c>
      <c r="R74" s="97">
        <v>35000</v>
      </c>
      <c r="S74" s="97">
        <v>35000</v>
      </c>
      <c r="T74" s="97">
        <v>256000</v>
      </c>
      <c r="U74" s="97">
        <v>10000</v>
      </c>
      <c r="V74" s="98">
        <v>10000</v>
      </c>
      <c r="W74" s="134">
        <v>5000</v>
      </c>
      <c r="X74" s="148">
        <v>1000</v>
      </c>
      <c r="Y74" s="137">
        <v>0</v>
      </c>
      <c r="Z74" s="106">
        <f t="shared" si="4"/>
        <v>742000</v>
      </c>
    </row>
    <row r="75" spans="1:27" s="81" customFormat="1" ht="11.25" customHeight="1">
      <c r="B75" s="187" t="s">
        <v>174</v>
      </c>
      <c r="C75" s="188"/>
      <c r="D75" s="121">
        <v>-170000</v>
      </c>
      <c r="E75" s="122">
        <v>-24700</v>
      </c>
      <c r="F75" s="122">
        <v>0</v>
      </c>
      <c r="G75" s="122">
        <v>79400</v>
      </c>
      <c r="H75" s="122">
        <v>0</v>
      </c>
      <c r="I75" s="122">
        <v>0</v>
      </c>
      <c r="J75" s="122">
        <v>310000</v>
      </c>
      <c r="K75" s="122">
        <v>285000</v>
      </c>
      <c r="L75" s="122">
        <v>520000</v>
      </c>
      <c r="M75" s="122">
        <v>-50000</v>
      </c>
      <c r="N75" s="122">
        <v>43000</v>
      </c>
      <c r="O75" s="122">
        <v>60000</v>
      </c>
      <c r="P75" s="122">
        <v>65000</v>
      </c>
      <c r="Q75" s="122">
        <v>-3000</v>
      </c>
      <c r="R75" s="122">
        <v>50000</v>
      </c>
      <c r="S75" s="122">
        <v>172500</v>
      </c>
      <c r="T75" s="122">
        <v>-114000</v>
      </c>
      <c r="U75" s="122">
        <v>-10000</v>
      </c>
      <c r="V75" s="123">
        <v>36000</v>
      </c>
      <c r="W75" s="122">
        <v>10000</v>
      </c>
      <c r="X75" s="149">
        <v>-35140</v>
      </c>
      <c r="Y75" s="138">
        <v>170000</v>
      </c>
      <c r="Z75" s="110">
        <f t="shared" si="4"/>
        <v>1394060</v>
      </c>
    </row>
    <row r="76" spans="1:27" s="81" customFormat="1" ht="1.5" customHeight="1">
      <c r="D76" s="6"/>
      <c r="E76" s="6"/>
      <c r="F76" s="6"/>
      <c r="G76" s="6"/>
      <c r="H76" s="6"/>
      <c r="I76" s="6"/>
      <c r="J76" s="6"/>
      <c r="K76" s="6"/>
      <c r="L76" s="6"/>
      <c r="M76" s="6"/>
      <c r="N76" s="6"/>
      <c r="O76" s="6"/>
      <c r="P76" s="6"/>
      <c r="Q76" s="6"/>
      <c r="R76" s="6"/>
      <c r="S76" s="6"/>
      <c r="T76" s="6"/>
      <c r="U76" s="6"/>
      <c r="V76" s="6"/>
      <c r="W76" s="6"/>
      <c r="X76" s="6"/>
      <c r="Y76" s="6"/>
      <c r="Z76" s="6"/>
    </row>
    <row r="77" spans="1:27" s="81" customFormat="1" ht="11.25" customHeight="1">
      <c r="B77" s="207" t="s">
        <v>63</v>
      </c>
      <c r="C77" s="207"/>
      <c r="D77" s="207"/>
      <c r="E77" s="207"/>
      <c r="F77" s="207"/>
      <c r="G77" s="207"/>
      <c r="H77" s="207"/>
      <c r="I77" s="207"/>
      <c r="J77" s="207"/>
      <c r="K77" s="207"/>
      <c r="L77" s="207"/>
      <c r="M77" s="6"/>
      <c r="N77" s="6"/>
      <c r="O77" s="6"/>
      <c r="P77" s="6"/>
      <c r="Q77" s="6"/>
      <c r="R77" s="6"/>
      <c r="S77" s="6"/>
      <c r="T77" s="6"/>
      <c r="U77" s="6"/>
      <c r="V77" s="6"/>
      <c r="W77" s="6"/>
      <c r="X77" s="6"/>
      <c r="Y77" s="6"/>
      <c r="Z77" s="6"/>
    </row>
    <row r="78" spans="1:27" s="81" customFormat="1" ht="11.25" customHeight="1">
      <c r="B78" s="201" t="s">
        <v>64</v>
      </c>
      <c r="C78" s="202"/>
      <c r="D78" s="99">
        <v>260280</v>
      </c>
      <c r="E78" s="100">
        <v>72300</v>
      </c>
      <c r="F78" s="100"/>
      <c r="G78" s="100"/>
      <c r="H78" s="100"/>
      <c r="I78" s="100"/>
      <c r="J78" s="100"/>
      <c r="K78" s="100"/>
      <c r="L78" s="100"/>
      <c r="M78" s="100">
        <v>108450</v>
      </c>
      <c r="N78" s="100">
        <v>108450</v>
      </c>
      <c r="O78" s="100">
        <v>28920</v>
      </c>
      <c r="P78" s="100"/>
      <c r="Q78" s="100">
        <v>57840</v>
      </c>
      <c r="R78" s="100"/>
      <c r="S78" s="100"/>
      <c r="T78" s="100"/>
      <c r="U78" s="100"/>
      <c r="V78" s="101"/>
      <c r="W78" s="100"/>
      <c r="X78" s="114"/>
      <c r="Y78" s="114"/>
      <c r="Z78" s="114">
        <v>636240</v>
      </c>
      <c r="AA78" s="6"/>
    </row>
    <row r="79" spans="1:27" s="81" customFormat="1" ht="11.25" customHeight="1">
      <c r="B79" s="208" t="s">
        <v>92</v>
      </c>
      <c r="C79" s="209"/>
      <c r="D79" s="103">
        <v>289200</v>
      </c>
      <c r="E79" s="104"/>
      <c r="F79" s="104">
        <v>1156800</v>
      </c>
      <c r="G79" s="104"/>
      <c r="H79" s="104"/>
      <c r="I79" s="104"/>
      <c r="J79" s="104"/>
      <c r="K79" s="104"/>
      <c r="L79" s="104"/>
      <c r="M79" s="104"/>
      <c r="N79" s="104">
        <v>72300</v>
      </c>
      <c r="O79" s="104"/>
      <c r="P79" s="104"/>
      <c r="Q79" s="104"/>
      <c r="R79" s="104"/>
      <c r="S79" s="104"/>
      <c r="T79" s="104"/>
      <c r="U79" s="104"/>
      <c r="V79" s="105"/>
      <c r="W79" s="104"/>
      <c r="X79" s="124"/>
      <c r="Y79" s="124"/>
      <c r="Z79" s="124">
        <v>1518300</v>
      </c>
      <c r="AA79" s="6"/>
    </row>
    <row r="80" spans="1:27" s="21" customFormat="1" ht="11.25" customHeight="1">
      <c r="C80" s="21" t="s">
        <v>93</v>
      </c>
      <c r="D80" s="6"/>
      <c r="E80" s="6"/>
      <c r="F80" s="6"/>
      <c r="G80" s="6"/>
      <c r="H80" s="6"/>
      <c r="I80" s="6"/>
      <c r="J80" s="6"/>
      <c r="K80" s="6"/>
      <c r="L80" s="125"/>
      <c r="M80" s="6"/>
      <c r="N80" s="6"/>
      <c r="O80" s="6"/>
      <c r="P80" s="6"/>
      <c r="Q80" s="6"/>
      <c r="R80" s="125"/>
      <c r="S80" s="6"/>
      <c r="T80" s="6"/>
      <c r="U80" s="6"/>
      <c r="V80" s="6"/>
      <c r="W80" s="6"/>
      <c r="X80" s="6"/>
      <c r="Y80" s="6"/>
      <c r="Z80" s="6"/>
    </row>
  </sheetData>
  <mergeCells count="37">
    <mergeCell ref="B79:C79"/>
    <mergeCell ref="B63:C63"/>
    <mergeCell ref="B66:C66"/>
    <mergeCell ref="B67:C67"/>
    <mergeCell ref="B69:B71"/>
    <mergeCell ref="B72:B74"/>
    <mergeCell ref="B53:C53"/>
    <mergeCell ref="B54:C54"/>
    <mergeCell ref="B75:C75"/>
    <mergeCell ref="B77:L77"/>
    <mergeCell ref="B78:C78"/>
    <mergeCell ref="B60:C60"/>
    <mergeCell ref="B61:C61"/>
    <mergeCell ref="B62:C62"/>
    <mergeCell ref="B55:C55"/>
    <mergeCell ref="B56:C56"/>
    <mergeCell ref="B57:C57"/>
    <mergeCell ref="B58:C58"/>
    <mergeCell ref="B59:C59"/>
    <mergeCell ref="B47:C47"/>
    <mergeCell ref="B48:C48"/>
    <mergeCell ref="B49:C49"/>
    <mergeCell ref="B50:C50"/>
    <mergeCell ref="B51:C51"/>
    <mergeCell ref="B39:C39"/>
    <mergeCell ref="B43:C43"/>
    <mergeCell ref="B44:C44"/>
    <mergeCell ref="B45:C45"/>
    <mergeCell ref="B46:C46"/>
    <mergeCell ref="B17:B25"/>
    <mergeCell ref="B26:B35"/>
    <mergeCell ref="B36:C36"/>
    <mergeCell ref="B1:L1"/>
    <mergeCell ref="B6:C6"/>
    <mergeCell ref="B7:B10"/>
    <mergeCell ref="B11:B14"/>
    <mergeCell ref="B15:C15"/>
  </mergeCells>
  <phoneticPr fontId="5"/>
  <printOptions horizontalCentered="1" headings="1"/>
  <pageMargins left="0.59055118110236227" right="0.59055118110236227" top="0.78740157480314965" bottom="0.78740157480314965" header="0.51181102362204722" footer="0.51181102362204722"/>
  <pageSetup paperSize="9" fitToWidth="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23"/>
  <sheetViews>
    <sheetView workbookViewId="0">
      <selection activeCell="A23" sqref="A23"/>
    </sheetView>
  </sheetViews>
  <sheetFormatPr defaultRowHeight="9.75"/>
  <cols>
    <col min="1" max="1" width="12.19921875" customWidth="1"/>
  </cols>
  <sheetData>
    <row r="1" spans="1:1">
      <c r="A1" s="1" t="s">
        <v>65</v>
      </c>
    </row>
    <row r="2" spans="1:1">
      <c r="A2" s="1" t="s">
        <v>66</v>
      </c>
    </row>
    <row r="3" spans="1:1">
      <c r="A3" s="1" t="s">
        <v>67</v>
      </c>
    </row>
    <row r="4" spans="1:1">
      <c r="A4" s="1" t="s">
        <v>68</v>
      </c>
    </row>
    <row r="5" spans="1:1">
      <c r="A5" s="1" t="s">
        <v>69</v>
      </c>
    </row>
    <row r="6" spans="1:1">
      <c r="A6" s="1" t="s">
        <v>70</v>
      </c>
    </row>
    <row r="7" spans="1:1">
      <c r="A7" s="1" t="s">
        <v>71</v>
      </c>
    </row>
    <row r="8" spans="1:1">
      <c r="A8" s="1" t="s">
        <v>72</v>
      </c>
    </row>
    <row r="9" spans="1:1">
      <c r="A9" s="1" t="s">
        <v>73</v>
      </c>
    </row>
    <row r="10" spans="1:1">
      <c r="A10" s="1" t="s">
        <v>74</v>
      </c>
    </row>
    <row r="11" spans="1:1">
      <c r="A11" s="1" t="s">
        <v>75</v>
      </c>
    </row>
    <row r="12" spans="1:1">
      <c r="A12" s="1" t="s">
        <v>76</v>
      </c>
    </row>
    <row r="13" spans="1:1">
      <c r="A13" s="1" t="s">
        <v>77</v>
      </c>
    </row>
    <row r="14" spans="1:1">
      <c r="A14" s="1" t="s">
        <v>78</v>
      </c>
    </row>
    <row r="15" spans="1:1">
      <c r="A15" s="1" t="s">
        <v>80</v>
      </c>
    </row>
    <row r="16" spans="1:1">
      <c r="A16" s="1" t="s">
        <v>79</v>
      </c>
    </row>
    <row r="17" spans="1:1">
      <c r="A17" s="1" t="s">
        <v>83</v>
      </c>
    </row>
    <row r="18" spans="1:1">
      <c r="A18" s="1" t="s">
        <v>82</v>
      </c>
    </row>
    <row r="19" spans="1:1">
      <c r="A19" s="1" t="s">
        <v>81</v>
      </c>
    </row>
    <row r="20" spans="1:1" s="2" customFormat="1">
      <c r="A20" s="2" t="s">
        <v>85</v>
      </c>
    </row>
    <row r="21" spans="1:1">
      <c r="A21" t="s">
        <v>176</v>
      </c>
    </row>
    <row r="22" spans="1:1">
      <c r="A22" t="s">
        <v>184</v>
      </c>
    </row>
    <row r="23" spans="1:1">
      <c r="A23" t="e">
        <f>MATCH(入力シート!$N$3,Table!A1:A22,0)</f>
        <v>#N/A</v>
      </c>
    </row>
  </sheetData>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入力方法</vt:lpstr>
      <vt:lpstr>入力シート</vt:lpstr>
      <vt:lpstr>一覧表</vt:lpstr>
      <vt:lpstr>Table</vt:lpstr>
      <vt:lpstr>一覧表!Print_Area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田村　文子</cp:lastModifiedBy>
  <cp:lastPrinted>2024-02-02T02:27:25Z</cp:lastPrinted>
  <dcterms:created xsi:type="dcterms:W3CDTF">2013-12-02T03:00:19Z</dcterms:created>
  <dcterms:modified xsi:type="dcterms:W3CDTF">2024-02-02T04:00:12Z</dcterms:modified>
</cp:coreProperties>
</file>